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Klaudija\Desktop\2021\PLAN 2021-2023\"/>
    </mc:Choice>
  </mc:AlternateContent>
  <workbookProtection workbookPassword="DE31" lockStructure="1"/>
  <bookViews>
    <workbookView xWindow="0" yWindow="0" windowWidth="25200" windowHeight="1012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O108" i="14"/>
  <c r="N108" i="14"/>
  <c r="M108" i="14"/>
  <c r="H108" i="14"/>
  <c r="F108" i="14"/>
  <c r="V107" i="14"/>
  <c r="U107" i="14"/>
  <c r="T107" i="14"/>
  <c r="R107" i="14"/>
  <c r="Q107" i="14"/>
  <c r="P107" i="14"/>
  <c r="O107" i="14"/>
  <c r="N107" i="14"/>
  <c r="M107" i="14"/>
  <c r="H107" i="14"/>
  <c r="F107" i="14"/>
  <c r="V105" i="14"/>
  <c r="U105" i="14"/>
  <c r="T105" i="14"/>
  <c r="R105" i="14"/>
  <c r="Q105" i="14"/>
  <c r="P105" i="14"/>
  <c r="O105" i="14"/>
  <c r="N105" i="14"/>
  <c r="M105" i="14"/>
  <c r="H105" i="14"/>
  <c r="F105" i="14"/>
  <c r="V104" i="14"/>
  <c r="U104" i="14"/>
  <c r="T104" i="14"/>
  <c r="R104" i="14"/>
  <c r="Q104" i="14"/>
  <c r="P104" i="14"/>
  <c r="O104" i="14"/>
  <c r="N104" i="14"/>
  <c r="M104" i="14"/>
  <c r="H104" i="14"/>
  <c r="F104" i="14"/>
  <c r="V103" i="14"/>
  <c r="U103" i="14"/>
  <c r="T103" i="14"/>
  <c r="R103" i="14"/>
  <c r="Q103" i="14"/>
  <c r="P103" i="14"/>
  <c r="O103" i="14"/>
  <c r="N103" i="14"/>
  <c r="M103" i="14"/>
  <c r="H103" i="14"/>
  <c r="F103" i="14"/>
  <c r="V102" i="14"/>
  <c r="U102" i="14"/>
  <c r="T102" i="14"/>
  <c r="R102" i="14"/>
  <c r="Q102" i="14"/>
  <c r="P102" i="14"/>
  <c r="O102" i="14"/>
  <c r="N102" i="14"/>
  <c r="M102" i="14"/>
  <c r="H102" i="14"/>
  <c r="F102" i="14"/>
  <c r="V101" i="14"/>
  <c r="U101" i="14"/>
  <c r="T101" i="14"/>
  <c r="R101" i="14"/>
  <c r="Q101" i="14"/>
  <c r="P101" i="14"/>
  <c r="O101" i="14"/>
  <c r="N101" i="14"/>
  <c r="M101" i="14"/>
  <c r="H101" i="14"/>
  <c r="F101" i="14"/>
  <c r="V99" i="14"/>
  <c r="U99" i="14"/>
  <c r="T99" i="14"/>
  <c r="R99" i="14"/>
  <c r="Q99" i="14"/>
  <c r="P99" i="14"/>
  <c r="O99" i="14"/>
  <c r="N99" i="14"/>
  <c r="M99" i="14"/>
  <c r="H99" i="14"/>
  <c r="F99" i="14"/>
  <c r="V98" i="14"/>
  <c r="U98" i="14"/>
  <c r="T98" i="14"/>
  <c r="R98" i="14"/>
  <c r="Q98" i="14"/>
  <c r="P98" i="14"/>
  <c r="O98" i="14"/>
  <c r="N98" i="14"/>
  <c r="M98" i="14"/>
  <c r="H98" i="14"/>
  <c r="F98" i="14"/>
  <c r="V97" i="14"/>
  <c r="U97" i="14"/>
  <c r="T97" i="14"/>
  <c r="R97" i="14"/>
  <c r="Q97" i="14"/>
  <c r="P97" i="14"/>
  <c r="O97" i="14"/>
  <c r="N97" i="14"/>
  <c r="M97" i="14"/>
  <c r="H97" i="14"/>
  <c r="F97" i="14"/>
  <c r="V96" i="14"/>
  <c r="U96" i="14"/>
  <c r="T96" i="14"/>
  <c r="R96" i="14"/>
  <c r="Q96" i="14"/>
  <c r="P96" i="14"/>
  <c r="O96" i="14"/>
  <c r="N96" i="14"/>
  <c r="M96" i="14"/>
  <c r="H96" i="14"/>
  <c r="F96" i="14"/>
  <c r="V95" i="14"/>
  <c r="U95" i="14"/>
  <c r="T95" i="14"/>
  <c r="R95" i="14"/>
  <c r="Q95" i="14"/>
  <c r="P95" i="14"/>
  <c r="O95" i="14"/>
  <c r="N95" i="14"/>
  <c r="M95" i="14"/>
  <c r="H95" i="14"/>
  <c r="F95" i="14"/>
  <c r="V94" i="14"/>
  <c r="U94" i="14"/>
  <c r="T94" i="14"/>
  <c r="R94" i="14"/>
  <c r="Q94" i="14"/>
  <c r="P94" i="14"/>
  <c r="O94" i="14"/>
  <c r="N94" i="14"/>
  <c r="M94" i="14"/>
  <c r="H94" i="14"/>
  <c r="F94" i="14"/>
  <c r="V93" i="14"/>
  <c r="U93" i="14"/>
  <c r="T93" i="14"/>
  <c r="R93" i="14"/>
  <c r="Q93" i="14"/>
  <c r="P93" i="14"/>
  <c r="O93" i="14"/>
  <c r="N93" i="14"/>
  <c r="M93" i="14"/>
  <c r="H93" i="14"/>
  <c r="F93" i="14"/>
  <c r="V88" i="14"/>
  <c r="U88" i="14"/>
  <c r="T88" i="14"/>
  <c r="R88" i="14"/>
  <c r="Q88" i="14"/>
  <c r="P88" i="14"/>
  <c r="O88" i="14"/>
  <c r="N88" i="14"/>
  <c r="M88" i="14"/>
  <c r="H88" i="14"/>
  <c r="F88" i="14"/>
  <c r="V87" i="14"/>
  <c r="U87" i="14"/>
  <c r="T87" i="14"/>
  <c r="R87" i="14"/>
  <c r="Q87" i="14"/>
  <c r="P87" i="14"/>
  <c r="O87" i="14"/>
  <c r="N87" i="14"/>
  <c r="M87" i="14"/>
  <c r="H87" i="14"/>
  <c r="F87" i="14"/>
  <c r="V85" i="14"/>
  <c r="U85" i="14"/>
  <c r="T85" i="14"/>
  <c r="R85" i="14"/>
  <c r="Q85" i="14"/>
  <c r="P85" i="14"/>
  <c r="O85" i="14"/>
  <c r="N85" i="14"/>
  <c r="M85" i="14"/>
  <c r="H85" i="14"/>
  <c r="F85" i="14"/>
  <c r="V84" i="14"/>
  <c r="U84" i="14"/>
  <c r="T84" i="14"/>
  <c r="R84" i="14"/>
  <c r="Q84" i="14"/>
  <c r="P84" i="14"/>
  <c r="O84" i="14"/>
  <c r="N84" i="14"/>
  <c r="M84" i="14"/>
  <c r="H84" i="14"/>
  <c r="F84" i="14"/>
  <c r="V83" i="14"/>
  <c r="U83" i="14"/>
  <c r="T83" i="14"/>
  <c r="R83" i="14"/>
  <c r="Q83" i="14"/>
  <c r="P83" i="14"/>
  <c r="O83" i="14"/>
  <c r="N83" i="14"/>
  <c r="M83" i="14"/>
  <c r="H83" i="14"/>
  <c r="F83" i="14"/>
  <c r="V82" i="14"/>
  <c r="U82" i="14"/>
  <c r="T82" i="14"/>
  <c r="R82" i="14"/>
  <c r="Q82" i="14"/>
  <c r="P82" i="14"/>
  <c r="O82" i="14"/>
  <c r="N82" i="14"/>
  <c r="M82" i="14"/>
  <c r="H82" i="14"/>
  <c r="F82" i="14"/>
  <c r="V81" i="14"/>
  <c r="U81" i="14"/>
  <c r="T81" i="14"/>
  <c r="R81" i="14"/>
  <c r="Q81" i="14"/>
  <c r="P81" i="14"/>
  <c r="O81" i="14"/>
  <c r="N81" i="14"/>
  <c r="M81" i="14"/>
  <c r="H81" i="14"/>
  <c r="F81" i="14"/>
  <c r="V79" i="14"/>
  <c r="U79" i="14"/>
  <c r="T79" i="14"/>
  <c r="R79" i="14"/>
  <c r="Q79" i="14"/>
  <c r="P79" i="14"/>
  <c r="O79" i="14"/>
  <c r="N79" i="14"/>
  <c r="M79" i="14"/>
  <c r="H79" i="14"/>
  <c r="F79" i="14"/>
  <c r="V78" i="14"/>
  <c r="U78" i="14"/>
  <c r="T78" i="14"/>
  <c r="R78" i="14"/>
  <c r="Q78" i="14"/>
  <c r="P78" i="14"/>
  <c r="O78" i="14"/>
  <c r="N78" i="14"/>
  <c r="M78" i="14"/>
  <c r="H78" i="14"/>
  <c r="F78" i="14"/>
  <c r="V77" i="14"/>
  <c r="U77" i="14"/>
  <c r="T77" i="14"/>
  <c r="R77" i="14"/>
  <c r="Q77" i="14"/>
  <c r="P77" i="14"/>
  <c r="O77" i="14"/>
  <c r="N77" i="14"/>
  <c r="M77" i="14"/>
  <c r="H77" i="14"/>
  <c r="F77" i="14"/>
  <c r="V76" i="14"/>
  <c r="U76" i="14"/>
  <c r="T76" i="14"/>
  <c r="R76" i="14"/>
  <c r="Q76" i="14"/>
  <c r="P76" i="14"/>
  <c r="O76" i="14"/>
  <c r="N76" i="14"/>
  <c r="M76" i="14"/>
  <c r="H76" i="14"/>
  <c r="F76" i="14"/>
  <c r="V75" i="14"/>
  <c r="U75" i="14"/>
  <c r="T75" i="14"/>
  <c r="R75" i="14"/>
  <c r="Q75" i="14"/>
  <c r="P75" i="14"/>
  <c r="O75" i="14"/>
  <c r="N75" i="14"/>
  <c r="M75" i="14"/>
  <c r="H75" i="14"/>
  <c r="F75" i="14"/>
  <c r="V74" i="14"/>
  <c r="U74" i="14"/>
  <c r="T74" i="14"/>
  <c r="R74" i="14"/>
  <c r="Q74" i="14"/>
  <c r="P74" i="14"/>
  <c r="O74" i="14"/>
  <c r="N74" i="14"/>
  <c r="M74" i="14"/>
  <c r="H74" i="14"/>
  <c r="F74" i="14"/>
  <c r="V73" i="14"/>
  <c r="U73" i="14"/>
  <c r="T73" i="14"/>
  <c r="R73" i="14"/>
  <c r="Q73" i="14"/>
  <c r="P73" i="14"/>
  <c r="O73" i="14"/>
  <c r="N73" i="14"/>
  <c r="M73" i="14"/>
  <c r="H73" i="14"/>
  <c r="F73" i="14"/>
  <c r="V68" i="14"/>
  <c r="U68" i="14"/>
  <c r="T68" i="14"/>
  <c r="R68" i="14"/>
  <c r="Q68" i="14"/>
  <c r="P68" i="14"/>
  <c r="O68" i="14"/>
  <c r="N68" i="14"/>
  <c r="M68" i="14"/>
  <c r="F68" i="14"/>
  <c r="V67" i="14"/>
  <c r="U67" i="14"/>
  <c r="T67" i="14"/>
  <c r="R67" i="14"/>
  <c r="Q67" i="14"/>
  <c r="P67" i="14"/>
  <c r="O67" i="14"/>
  <c r="N67" i="14"/>
  <c r="M67" i="14"/>
  <c r="F67" i="14"/>
  <c r="V66" i="14"/>
  <c r="U66" i="14"/>
  <c r="T66" i="14"/>
  <c r="R66" i="14"/>
  <c r="Q66" i="14"/>
  <c r="P66" i="14"/>
  <c r="O66" i="14"/>
  <c r="N66" i="14"/>
  <c r="M66" i="14"/>
  <c r="F66" i="14"/>
  <c r="V65" i="14"/>
  <c r="U65" i="14"/>
  <c r="T65" i="14"/>
  <c r="R65" i="14"/>
  <c r="Q65" i="14"/>
  <c r="P65" i="14"/>
  <c r="O65" i="14"/>
  <c r="N65" i="14"/>
  <c r="M65" i="14"/>
  <c r="F65" i="14"/>
  <c r="V64" i="14"/>
  <c r="U64" i="14"/>
  <c r="T64" i="14"/>
  <c r="R64" i="14"/>
  <c r="Q64" i="14"/>
  <c r="P64" i="14"/>
  <c r="O64" i="14"/>
  <c r="N64" i="14"/>
  <c r="M64" i="14"/>
  <c r="F64" i="14"/>
  <c r="V62" i="14"/>
  <c r="U62" i="14"/>
  <c r="T62" i="14"/>
  <c r="R62" i="14"/>
  <c r="Q62" i="14"/>
  <c r="P62" i="14"/>
  <c r="O62" i="14"/>
  <c r="N62" i="14"/>
  <c r="M62" i="14"/>
  <c r="F62" i="14"/>
  <c r="V61" i="14"/>
  <c r="U61" i="14"/>
  <c r="T61" i="14"/>
  <c r="R61" i="14"/>
  <c r="Q61" i="14"/>
  <c r="P61" i="14"/>
  <c r="O61" i="14"/>
  <c r="N61" i="14"/>
  <c r="M61" i="14"/>
  <c r="F61" i="14"/>
  <c r="V60" i="14"/>
  <c r="U60" i="14"/>
  <c r="T60" i="14"/>
  <c r="R60" i="14"/>
  <c r="Q60" i="14"/>
  <c r="P60" i="14"/>
  <c r="O60" i="14"/>
  <c r="N60" i="14"/>
  <c r="M60" i="14"/>
  <c r="F60" i="14"/>
  <c r="V57" i="14"/>
  <c r="U57" i="14"/>
  <c r="T57" i="14"/>
  <c r="R57" i="14"/>
  <c r="Q57" i="14"/>
  <c r="P57" i="14"/>
  <c r="O57" i="14"/>
  <c r="N57" i="14"/>
  <c r="M57" i="14"/>
  <c r="F57" i="14"/>
  <c r="V56" i="14"/>
  <c r="U56" i="14"/>
  <c r="T56" i="14"/>
  <c r="R56" i="14"/>
  <c r="Q56" i="14"/>
  <c r="P56" i="14"/>
  <c r="O56" i="14"/>
  <c r="N56" i="14"/>
  <c r="M56" i="14"/>
  <c r="F56" i="14"/>
  <c r="V55" i="14"/>
  <c r="U55" i="14"/>
  <c r="T55" i="14"/>
  <c r="R55" i="14"/>
  <c r="Q55" i="14"/>
  <c r="P55" i="14"/>
  <c r="O55" i="14"/>
  <c r="N55" i="14"/>
  <c r="M55" i="14"/>
  <c r="F55" i="14"/>
  <c r="V54" i="14"/>
  <c r="U54" i="14"/>
  <c r="T54" i="14"/>
  <c r="R54" i="14"/>
  <c r="Q54" i="14"/>
  <c r="P54" i="14"/>
  <c r="O54" i="14"/>
  <c r="N54" i="14"/>
  <c r="M54" i="14"/>
  <c r="F54" i="14"/>
  <c r="V52" i="14"/>
  <c r="U52" i="14"/>
  <c r="T52" i="14"/>
  <c r="R52" i="14"/>
  <c r="Q52" i="14"/>
  <c r="P52" i="14"/>
  <c r="O52" i="14"/>
  <c r="N52" i="14"/>
  <c r="M52" i="14"/>
  <c r="F52" i="14"/>
  <c r="V50" i="14"/>
  <c r="U50" i="14"/>
  <c r="T50" i="14"/>
  <c r="R50" i="14"/>
  <c r="Q50" i="14"/>
  <c r="P50" i="14"/>
  <c r="O50" i="14"/>
  <c r="N50" i="14"/>
  <c r="M50" i="14"/>
  <c r="F50" i="14"/>
  <c r="V48" i="14"/>
  <c r="U48" i="14"/>
  <c r="T48" i="14"/>
  <c r="R48" i="14"/>
  <c r="Q48" i="14"/>
  <c r="P48" i="14"/>
  <c r="O48" i="14"/>
  <c r="N48" i="14"/>
  <c r="M48" i="14"/>
  <c r="F48" i="14"/>
  <c r="V47" i="14"/>
  <c r="U47" i="14"/>
  <c r="T47" i="14"/>
  <c r="R47" i="14"/>
  <c r="Q47" i="14"/>
  <c r="P47" i="14"/>
  <c r="O47" i="14"/>
  <c r="N47" i="14"/>
  <c r="M47" i="14"/>
  <c r="F47" i="14"/>
  <c r="V46" i="14"/>
  <c r="U46" i="14"/>
  <c r="T46" i="14"/>
  <c r="R46" i="14"/>
  <c r="Q46" i="14"/>
  <c r="P46" i="14"/>
  <c r="O46" i="14"/>
  <c r="N46" i="14"/>
  <c r="M46" i="14"/>
  <c r="F46" i="14"/>
  <c r="V45" i="14"/>
  <c r="U45" i="14"/>
  <c r="T45" i="14"/>
  <c r="R45" i="14"/>
  <c r="Q45" i="14"/>
  <c r="P45" i="14"/>
  <c r="O45" i="14"/>
  <c r="N45" i="14"/>
  <c r="M45" i="14"/>
  <c r="F45" i="14"/>
  <c r="V44" i="14"/>
  <c r="U44" i="14"/>
  <c r="T44" i="14"/>
  <c r="R44" i="14"/>
  <c r="Q44" i="14"/>
  <c r="P44" i="14"/>
  <c r="O44" i="14"/>
  <c r="N44" i="14"/>
  <c r="M44" i="14"/>
  <c r="F44" i="14"/>
  <c r="V43" i="14"/>
  <c r="U43" i="14"/>
  <c r="T43" i="14"/>
  <c r="R43" i="14"/>
  <c r="Q43" i="14"/>
  <c r="P43" i="14"/>
  <c r="O43" i="14"/>
  <c r="N43" i="14"/>
  <c r="M43" i="14"/>
  <c r="F43" i="14"/>
  <c r="V41" i="14"/>
  <c r="U41" i="14"/>
  <c r="T41" i="14"/>
  <c r="R41" i="14"/>
  <c r="Q41" i="14"/>
  <c r="P41" i="14"/>
  <c r="O41" i="14"/>
  <c r="N41" i="14"/>
  <c r="M41" i="14"/>
  <c r="F41" i="14"/>
  <c r="V40" i="14"/>
  <c r="U40" i="14"/>
  <c r="T40" i="14"/>
  <c r="R40" i="14"/>
  <c r="Q40" i="14"/>
  <c r="P40" i="14"/>
  <c r="O40" i="14"/>
  <c r="N40" i="14"/>
  <c r="M40" i="14"/>
  <c r="F40" i="14"/>
  <c r="V37" i="14"/>
  <c r="U37" i="14"/>
  <c r="T37" i="14"/>
  <c r="R37" i="14"/>
  <c r="Q37" i="14"/>
  <c r="P37" i="14"/>
  <c r="O37" i="14"/>
  <c r="N37" i="14"/>
  <c r="M37" i="14"/>
  <c r="F37" i="14"/>
  <c r="V36" i="14"/>
  <c r="U36" i="14"/>
  <c r="T36" i="14"/>
  <c r="R36" i="14"/>
  <c r="Q36" i="14"/>
  <c r="P36" i="14"/>
  <c r="O36" i="14"/>
  <c r="N36" i="14"/>
  <c r="M36" i="14"/>
  <c r="F36" i="14"/>
  <c r="V35" i="14"/>
  <c r="U35" i="14"/>
  <c r="T35" i="14"/>
  <c r="R35" i="14"/>
  <c r="Q35" i="14"/>
  <c r="P35" i="14"/>
  <c r="O35" i="14"/>
  <c r="N35" i="14"/>
  <c r="M35" i="14"/>
  <c r="F35" i="14"/>
  <c r="V34" i="14"/>
  <c r="U34" i="14"/>
  <c r="T34" i="14"/>
  <c r="R34" i="14"/>
  <c r="Q34" i="14"/>
  <c r="P34" i="14"/>
  <c r="O34" i="14"/>
  <c r="N34" i="14"/>
  <c r="M34" i="14"/>
  <c r="F34" i="14"/>
  <c r="V32" i="14"/>
  <c r="U32" i="14"/>
  <c r="T32" i="14"/>
  <c r="R32" i="14"/>
  <c r="Q32" i="14"/>
  <c r="P32" i="14"/>
  <c r="O32" i="14"/>
  <c r="N32" i="14"/>
  <c r="M32" i="14"/>
  <c r="F32" i="14"/>
  <c r="V31" i="14"/>
  <c r="U31" i="14"/>
  <c r="T31" i="14"/>
  <c r="R31" i="14"/>
  <c r="Q31" i="14"/>
  <c r="P31" i="14"/>
  <c r="O31" i="14"/>
  <c r="N31" i="14"/>
  <c r="M31" i="14"/>
  <c r="F31" i="14"/>
  <c r="V29" i="14"/>
  <c r="U29" i="14"/>
  <c r="T29" i="14"/>
  <c r="R29" i="14"/>
  <c r="Q29" i="14"/>
  <c r="P29" i="14"/>
  <c r="O29" i="14"/>
  <c r="N29" i="14"/>
  <c r="M29" i="14"/>
  <c r="F29" i="14"/>
  <c r="V28" i="14"/>
  <c r="U28" i="14"/>
  <c r="T28" i="14"/>
  <c r="R28" i="14"/>
  <c r="Q28" i="14"/>
  <c r="P28" i="14"/>
  <c r="O28" i="14"/>
  <c r="N28" i="14"/>
  <c r="M28" i="14"/>
  <c r="F28" i="14"/>
  <c r="V27" i="14"/>
  <c r="U27" i="14"/>
  <c r="T27" i="14"/>
  <c r="R27" i="14"/>
  <c r="Q27" i="14"/>
  <c r="P27" i="14"/>
  <c r="O27" i="14"/>
  <c r="N27" i="14"/>
  <c r="M27" i="14"/>
  <c r="F27" i="14"/>
  <c r="V26" i="14"/>
  <c r="U26" i="14"/>
  <c r="T26" i="14"/>
  <c r="R26" i="14"/>
  <c r="Q26" i="14"/>
  <c r="P26" i="14"/>
  <c r="O26" i="14"/>
  <c r="N26" i="14"/>
  <c r="M26" i="14"/>
  <c r="F26" i="14"/>
  <c r="V25" i="14"/>
  <c r="U25" i="14"/>
  <c r="T25" i="14"/>
  <c r="R25" i="14"/>
  <c r="Q25" i="14"/>
  <c r="P25" i="14"/>
  <c r="O25" i="14"/>
  <c r="N25" i="14"/>
  <c r="M25" i="14"/>
  <c r="F25" i="14"/>
  <c r="V24" i="14"/>
  <c r="U24" i="14"/>
  <c r="T24" i="14"/>
  <c r="R24" i="14"/>
  <c r="Q24" i="14"/>
  <c r="P24" i="14"/>
  <c r="O24" i="14"/>
  <c r="N24" i="14"/>
  <c r="M24" i="14"/>
  <c r="F24" i="14"/>
  <c r="V22" i="14"/>
  <c r="U22" i="14"/>
  <c r="T22" i="14"/>
  <c r="R22" i="14"/>
  <c r="Q22" i="14"/>
  <c r="P22" i="14"/>
  <c r="O22" i="14"/>
  <c r="N22" i="14"/>
  <c r="M22" i="14"/>
  <c r="F22" i="14"/>
  <c r="V21" i="14"/>
  <c r="U21" i="14"/>
  <c r="T21" i="14"/>
  <c r="R21" i="14"/>
  <c r="Q21" i="14"/>
  <c r="P21" i="14"/>
  <c r="O21" i="14"/>
  <c r="N21" i="14"/>
  <c r="M21" i="14"/>
  <c r="F21" i="14"/>
  <c r="V20" i="14"/>
  <c r="U20" i="14"/>
  <c r="T20" i="14"/>
  <c r="R20" i="14"/>
  <c r="Q20" i="14"/>
  <c r="P20" i="14"/>
  <c r="O20" i="14"/>
  <c r="N20" i="14"/>
  <c r="M20" i="14"/>
  <c r="F20" i="14"/>
  <c r="V18" i="14"/>
  <c r="U18" i="14"/>
  <c r="T18" i="14"/>
  <c r="R18" i="14"/>
  <c r="Q18" i="14"/>
  <c r="P18" i="14"/>
  <c r="O18" i="14"/>
  <c r="N18" i="14"/>
  <c r="M18" i="14"/>
  <c r="F18" i="14"/>
  <c r="V17" i="14"/>
  <c r="U17" i="14"/>
  <c r="T17" i="14"/>
  <c r="R17" i="14"/>
  <c r="Q17" i="14"/>
  <c r="P17" i="14"/>
  <c r="O17" i="14"/>
  <c r="N17" i="14"/>
  <c r="M17" i="14"/>
  <c r="F17" i="14"/>
  <c r="V16" i="14"/>
  <c r="U16" i="14"/>
  <c r="T16" i="14"/>
  <c r="R16" i="14"/>
  <c r="Q16" i="14"/>
  <c r="P16" i="14"/>
  <c r="O16" i="14"/>
  <c r="N16" i="14"/>
  <c r="M16" i="14"/>
  <c r="F16" i="14"/>
  <c r="V14" i="14"/>
  <c r="U14" i="14"/>
  <c r="T14" i="14"/>
  <c r="R14" i="14"/>
  <c r="Q14" i="14"/>
  <c r="P14" i="14"/>
  <c r="O14" i="14"/>
  <c r="N14" i="14"/>
  <c r="M14" i="14"/>
  <c r="F14" i="14"/>
  <c r="V13" i="14"/>
  <c r="U13" i="14"/>
  <c r="T13" i="14"/>
  <c r="R13" i="14"/>
  <c r="Q13" i="14"/>
  <c r="P13" i="14"/>
  <c r="O13" i="14"/>
  <c r="N13" i="14"/>
  <c r="M13" i="14"/>
  <c r="F13" i="14"/>
  <c r="V12" i="14"/>
  <c r="U12" i="14"/>
  <c r="T12" i="14"/>
  <c r="R12" i="14"/>
  <c r="Q12" i="14"/>
  <c r="P12" i="14"/>
  <c r="O12" i="14"/>
  <c r="N12" i="14"/>
  <c r="M12" i="14"/>
  <c r="F12" i="14"/>
  <c r="V11" i="14"/>
  <c r="U11" i="14"/>
  <c r="T11" i="14"/>
  <c r="R11" i="14"/>
  <c r="Q11" i="14"/>
  <c r="P11" i="14"/>
  <c r="O11" i="14"/>
  <c r="N11" i="14"/>
  <c r="M11" i="14"/>
  <c r="F11" i="14"/>
  <c r="V10" i="14"/>
  <c r="U10" i="14"/>
  <c r="T10" i="14"/>
  <c r="R10" i="14"/>
  <c r="Q10" i="14"/>
  <c r="P10" i="14"/>
  <c r="O10" i="14"/>
  <c r="N10" i="14"/>
  <c r="M10" i="14"/>
  <c r="F10" i="14"/>
  <c r="V8" i="14"/>
  <c r="U8" i="14"/>
  <c r="T8" i="14"/>
  <c r="R8" i="14"/>
  <c r="Q8" i="14"/>
  <c r="P8" i="14"/>
  <c r="O8" i="14"/>
  <c r="N8" i="14"/>
  <c r="M8" i="14"/>
  <c r="F8" i="14"/>
  <c r="V7" i="14"/>
  <c r="U7" i="14"/>
  <c r="T7" i="14"/>
  <c r="R7" i="14"/>
  <c r="Q7" i="14"/>
  <c r="P7" i="14"/>
  <c r="O7" i="14"/>
  <c r="N7" i="14"/>
  <c r="M7" i="14"/>
  <c r="F7" i="14"/>
  <c r="V6" i="14"/>
  <c r="U6" i="14"/>
  <c r="T6" i="14"/>
  <c r="R6" i="14"/>
  <c r="Q6" i="14"/>
  <c r="P6" i="14"/>
  <c r="O6" i="14"/>
  <c r="N6" i="14"/>
  <c r="M6" i="14"/>
  <c r="F6" i="14"/>
  <c r="U106" i="14" l="1"/>
  <c r="N92" i="14"/>
  <c r="T92" i="14"/>
  <c r="F100" i="14"/>
  <c r="H100" i="14"/>
  <c r="N100" i="14"/>
  <c r="P106" i="14"/>
  <c r="R106" i="14"/>
  <c r="H106" i="14"/>
  <c r="M106" i="14"/>
  <c r="O106" i="14"/>
  <c r="M92" i="14"/>
  <c r="O92" i="14"/>
  <c r="Q92" i="14"/>
  <c r="U92" i="14"/>
  <c r="P100" i="14"/>
  <c r="R100" i="14"/>
  <c r="T100" i="14"/>
  <c r="V100" i="14"/>
  <c r="Q106" i="14"/>
  <c r="R92" i="14"/>
  <c r="V92" i="14"/>
  <c r="N106" i="14"/>
  <c r="T106" i="14"/>
  <c r="V106" i="14"/>
  <c r="P92" i="14"/>
  <c r="F92" i="14"/>
  <c r="H92" i="14"/>
  <c r="M100" i="14"/>
  <c r="O100" i="14"/>
  <c r="Q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H120" i="13"/>
  <c r="F120" i="13"/>
  <c r="W38" i="13"/>
  <c r="U38" i="13"/>
  <c r="Q38" i="13"/>
  <c r="M38" i="13"/>
  <c r="V79" i="13"/>
  <c r="T79" i="13"/>
  <c r="R79" i="13"/>
  <c r="P79" i="13"/>
  <c r="N79" i="13"/>
  <c r="L79" i="13"/>
  <c r="H79" i="13"/>
  <c r="F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Q120" i="13"/>
  <c r="M120" i="13"/>
  <c r="V38" i="13"/>
  <c r="T38" i="13"/>
  <c r="R38" i="13"/>
  <c r="P38" i="13"/>
  <c r="N38" i="13"/>
  <c r="F38" i="13"/>
  <c r="U79" i="13"/>
  <c r="Q79" i="13"/>
  <c r="M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N122" i="13"/>
  <c r="F122" i="13"/>
  <c r="W81" i="13"/>
  <c r="N81" i="13"/>
  <c r="F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U52" i="13"/>
  <c r="P52" i="13"/>
  <c r="N52" i="13"/>
  <c r="L52" i="13"/>
  <c r="H52" i="13"/>
  <c r="F52" i="13"/>
  <c r="W39" i="13"/>
  <c r="U39" i="13"/>
  <c r="P39" i="13"/>
  <c r="N39" i="13"/>
  <c r="L39" i="13"/>
  <c r="H39" i="13"/>
  <c r="F39" i="13"/>
  <c r="W37" i="13"/>
  <c r="U37" i="13"/>
  <c r="W121" i="13"/>
  <c r="U121" i="13"/>
  <c r="P121" i="13"/>
  <c r="N121" i="13"/>
  <c r="L121" i="13"/>
  <c r="H121" i="13"/>
  <c r="F121" i="13"/>
  <c r="W119" i="13"/>
  <c r="U119" i="13"/>
  <c r="P119" i="13"/>
  <c r="N119" i="13"/>
  <c r="L119" i="13"/>
  <c r="H119" i="13"/>
  <c r="F119" i="13"/>
  <c r="W118" i="13"/>
  <c r="U118" i="13"/>
  <c r="P118" i="13"/>
  <c r="N118" i="13"/>
  <c r="L118" i="13"/>
  <c r="H118" i="13"/>
  <c r="F118" i="13"/>
  <c r="W93" i="13"/>
  <c r="U93" i="13"/>
  <c r="P93" i="13"/>
  <c r="N93" i="13"/>
  <c r="L93" i="13"/>
  <c r="H93" i="13"/>
  <c r="F93" i="13"/>
  <c r="W80" i="13"/>
  <c r="U80" i="13"/>
  <c r="P80" i="13"/>
  <c r="N80" i="13"/>
  <c r="L80" i="13"/>
  <c r="H80" i="13"/>
  <c r="F80" i="13"/>
  <c r="W78" i="13"/>
  <c r="U78" i="13"/>
  <c r="P78" i="13"/>
  <c r="N78" i="13"/>
  <c r="L78" i="13"/>
  <c r="H78" i="13"/>
  <c r="F78" i="13"/>
  <c r="W77" i="13"/>
  <c r="U77" i="13"/>
  <c r="P77" i="13"/>
  <c r="N77" i="13"/>
  <c r="L77" i="13"/>
  <c r="H77" i="13"/>
  <c r="F77" i="13"/>
  <c r="T52" i="13"/>
  <c r="Q52" i="13"/>
  <c r="M52" i="13"/>
  <c r="T39" i="13"/>
  <c r="Q39" i="13"/>
  <c r="M39" i="13"/>
  <c r="P37" i="13"/>
  <c r="N37" i="13"/>
  <c r="L37" i="13"/>
  <c r="H37" i="13"/>
  <c r="F37" i="13"/>
  <c r="W36" i="13"/>
  <c r="U36" i="13"/>
  <c r="P36" i="13"/>
  <c r="N36" i="13"/>
  <c r="L36" i="13"/>
  <c r="H36" i="13"/>
  <c r="F36" i="13"/>
  <c r="W11" i="13"/>
  <c r="U11" i="13"/>
  <c r="P11" i="13"/>
  <c r="N11" i="13"/>
  <c r="L11" i="13"/>
  <c r="H11" i="13"/>
  <c r="F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S120" i="13" l="1"/>
  <c r="S52" i="13"/>
  <c r="S39" i="13"/>
  <c r="S38" i="13"/>
  <c r="S79" i="13"/>
  <c r="S122" i="13"/>
  <c r="S81" i="13"/>
  <c r="S121" i="13"/>
  <c r="S119" i="13"/>
  <c r="S118" i="13"/>
  <c r="S93" i="13"/>
  <c r="S80" i="13"/>
  <c r="S78" i="13"/>
  <c r="S77" i="13"/>
  <c r="S37" i="13"/>
  <c r="S36" i="13"/>
  <c r="S11" i="13"/>
  <c r="E38" i="13"/>
  <c r="E120" i="13"/>
  <c r="E78" i="13"/>
  <c r="E79" i="13"/>
  <c r="I122" i="13"/>
  <c r="I81" i="13"/>
  <c r="I52" i="13"/>
  <c r="I39" i="13"/>
  <c r="I38" i="13"/>
  <c r="I79" i="13"/>
  <c r="I120" i="13"/>
  <c r="I121" i="13"/>
  <c r="I119" i="13"/>
  <c r="I118" i="13"/>
  <c r="I93" i="13"/>
  <c r="I80" i="13"/>
  <c r="I78" i="13"/>
  <c r="I77" i="13"/>
  <c r="I37" i="13"/>
  <c r="I36" i="13"/>
  <c r="I11" i="13"/>
  <c r="G120" i="13"/>
  <c r="G121" i="13"/>
  <c r="G80" i="13"/>
  <c r="G79" i="13"/>
  <c r="G122" i="13"/>
  <c r="G119" i="13"/>
  <c r="G78" i="13"/>
  <c r="G52" i="13"/>
  <c r="G37" i="13"/>
  <c r="G38" i="13"/>
  <c r="G118" i="13"/>
  <c r="G77" i="13"/>
  <c r="G39" i="13"/>
  <c r="G36" i="13"/>
  <c r="G81" i="13"/>
  <c r="G93" i="13"/>
  <c r="G11" i="13"/>
  <c r="K120" i="13"/>
  <c r="K122" i="13"/>
  <c r="K121" i="13"/>
  <c r="K118" i="13"/>
  <c r="K80" i="13"/>
  <c r="K77" i="13"/>
  <c r="K52" i="13"/>
  <c r="K36" i="13"/>
  <c r="K38" i="13"/>
  <c r="K119" i="13"/>
  <c r="K93" i="13"/>
  <c r="K78" i="13"/>
  <c r="K39" i="13"/>
  <c r="K37" i="13"/>
  <c r="K11" i="13"/>
  <c r="K79" i="13"/>
  <c r="K81" i="13"/>
  <c r="J79" i="13"/>
  <c r="J118" i="13"/>
  <c r="J77" i="13"/>
  <c r="J36" i="13"/>
  <c r="J122" i="13"/>
  <c r="J93" i="13"/>
  <c r="J11" i="13"/>
  <c r="J120" i="13"/>
  <c r="J81" i="13"/>
  <c r="J52" i="13"/>
  <c r="J121" i="13"/>
  <c r="J80" i="13"/>
  <c r="J38" i="13"/>
  <c r="J39" i="13"/>
  <c r="J119" i="13"/>
  <c r="J78" i="13"/>
  <c r="J37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120" i="13" l="1"/>
  <c r="D122" i="13"/>
  <c r="D38" i="13"/>
  <c r="D79" i="13"/>
  <c r="D81" i="13"/>
  <c r="D78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U86" i="14"/>
  <c r="T86" i="14"/>
  <c r="M86" i="14"/>
  <c r="F59" i="14" l="1"/>
  <c r="N59" i="14"/>
  <c r="U59" i="14"/>
  <c r="M59" i="14"/>
  <c r="O59" i="14"/>
  <c r="T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5" i="14"/>
  <c r="S60" i="14"/>
  <c r="S54" i="14"/>
  <c r="S47" i="14"/>
  <c r="S43" i="14"/>
  <c r="S36" i="14"/>
  <c r="S31" i="14"/>
  <c r="S26" i="14"/>
  <c r="S21" i="14"/>
  <c r="S16" i="14"/>
  <c r="S11" i="14"/>
  <c r="S66" i="14"/>
  <c r="S61" i="14"/>
  <c r="S55" i="14"/>
  <c r="S48" i="14"/>
  <c r="S44" i="14"/>
  <c r="S37" i="14"/>
  <c r="S32" i="14"/>
  <c r="S27" i="14"/>
  <c r="S22" i="14"/>
  <c r="S17" i="14"/>
  <c r="S12" i="14"/>
  <c r="S7" i="14"/>
  <c r="S67" i="14"/>
  <c r="S62" i="14"/>
  <c r="S56" i="14"/>
  <c r="S50" i="14"/>
  <c r="S45" i="14"/>
  <c r="S40" i="14"/>
  <c r="S34" i="14"/>
  <c r="S28" i="14"/>
  <c r="S24" i="14"/>
  <c r="S18" i="14"/>
  <c r="S13" i="14"/>
  <c r="S8" i="14"/>
  <c r="S68" i="14"/>
  <c r="S64" i="14"/>
  <c r="S57" i="14"/>
  <c r="S52" i="14"/>
  <c r="S46" i="14"/>
  <c r="S41" i="14"/>
  <c r="S35" i="14"/>
  <c r="S29" i="14"/>
  <c r="S25" i="14"/>
  <c r="S20" i="14"/>
  <c r="S14" i="14"/>
  <c r="S10" i="14"/>
  <c r="S6" i="14"/>
  <c r="K105" i="14"/>
  <c r="K101" i="14"/>
  <c r="K96" i="14"/>
  <c r="K88" i="14"/>
  <c r="K83" i="14"/>
  <c r="K78" i="14"/>
  <c r="K74" i="14"/>
  <c r="K104" i="14"/>
  <c r="K99" i="14"/>
  <c r="K95" i="14"/>
  <c r="K87" i="14"/>
  <c r="K82" i="14"/>
  <c r="K77" i="14"/>
  <c r="K73" i="14"/>
  <c r="K108" i="14"/>
  <c r="K103" i="14"/>
  <c r="K98" i="14"/>
  <c r="K94" i="14"/>
  <c r="K85" i="14"/>
  <c r="K81" i="14"/>
  <c r="K76" i="14"/>
  <c r="K107" i="14"/>
  <c r="K102" i="14"/>
  <c r="K97" i="14"/>
  <c r="K93" i="14"/>
  <c r="K84" i="14"/>
  <c r="K79" i="14"/>
  <c r="K75" i="14"/>
  <c r="K68" i="14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8" i="14"/>
  <c r="K47" i="14"/>
  <c r="K46" i="14"/>
  <c r="K45" i="14"/>
  <c r="K44" i="14"/>
  <c r="K43" i="14"/>
  <c r="K41" i="14"/>
  <c r="K40" i="14"/>
  <c r="K37" i="14"/>
  <c r="K36" i="14"/>
  <c r="K35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6" i="14"/>
  <c r="K14" i="14"/>
  <c r="K13" i="14"/>
  <c r="K12" i="14"/>
  <c r="K11" i="14"/>
  <c r="K10" i="14"/>
  <c r="K8" i="14"/>
  <c r="K7" i="14"/>
  <c r="K6" i="14"/>
  <c r="I107" i="14"/>
  <c r="I104" i="14"/>
  <c r="I102" i="14"/>
  <c r="I99" i="14"/>
  <c r="I97" i="14"/>
  <c r="I95" i="14"/>
  <c r="I93" i="14"/>
  <c r="I87" i="14"/>
  <c r="I84" i="14"/>
  <c r="I82" i="14"/>
  <c r="I79" i="14"/>
  <c r="I77" i="14"/>
  <c r="I75" i="14"/>
  <c r="I73" i="14"/>
  <c r="I108" i="14"/>
  <c r="I105" i="14"/>
  <c r="I103" i="14"/>
  <c r="I101" i="14"/>
  <c r="I98" i="14"/>
  <c r="I96" i="14"/>
  <c r="I94" i="14"/>
  <c r="I88" i="14"/>
  <c r="I85" i="14"/>
  <c r="I83" i="14"/>
  <c r="I81" i="14"/>
  <c r="I78" i="14"/>
  <c r="I76" i="14"/>
  <c r="I74" i="14"/>
  <c r="I67" i="14"/>
  <c r="I62" i="14"/>
  <c r="I56" i="14"/>
  <c r="I50" i="14"/>
  <c r="I45" i="14"/>
  <c r="I40" i="14"/>
  <c r="I34" i="14"/>
  <c r="I28" i="14"/>
  <c r="I24" i="14"/>
  <c r="I18" i="14"/>
  <c r="I13" i="14"/>
  <c r="I8" i="14"/>
  <c r="I43" i="14"/>
  <c r="I31" i="14"/>
  <c r="I26" i="14"/>
  <c r="I16" i="14"/>
  <c r="I11" i="14"/>
  <c r="I68" i="14"/>
  <c r="I46" i="14"/>
  <c r="I35" i="14"/>
  <c r="I25" i="14"/>
  <c r="I20" i="14"/>
  <c r="I14" i="14"/>
  <c r="I10" i="14"/>
  <c r="I66" i="14"/>
  <c r="I61" i="14"/>
  <c r="I55" i="14"/>
  <c r="I48" i="14"/>
  <c r="I44" i="14"/>
  <c r="I37" i="14"/>
  <c r="I32" i="14"/>
  <c r="I27" i="14"/>
  <c r="I22" i="14"/>
  <c r="I17" i="14"/>
  <c r="I12" i="14"/>
  <c r="I7" i="14"/>
  <c r="I65" i="14"/>
  <c r="I60" i="14"/>
  <c r="I54" i="14"/>
  <c r="I47" i="14"/>
  <c r="I36" i="14"/>
  <c r="I6" i="14"/>
  <c r="I57" i="14"/>
  <c r="I21" i="14"/>
  <c r="I64" i="14"/>
  <c r="I52" i="14"/>
  <c r="I41" i="14"/>
  <c r="I29" i="14"/>
  <c r="G13" i="14"/>
  <c r="G68" i="14"/>
  <c r="G64" i="14"/>
  <c r="G57" i="14"/>
  <c r="G52" i="14"/>
  <c r="G46" i="14"/>
  <c r="G41" i="14"/>
  <c r="G35" i="14"/>
  <c r="G29" i="14"/>
  <c r="G25" i="14"/>
  <c r="G20" i="14"/>
  <c r="G14" i="14"/>
  <c r="G11" i="14"/>
  <c r="G67" i="14"/>
  <c r="G62" i="14"/>
  <c r="G56" i="14"/>
  <c r="G50" i="14"/>
  <c r="G49" i="14" s="1"/>
  <c r="G45" i="14"/>
  <c r="G40" i="14"/>
  <c r="G34" i="14"/>
  <c r="G28" i="14"/>
  <c r="G24" i="14"/>
  <c r="G18" i="14"/>
  <c r="G12" i="14"/>
  <c r="G8" i="14"/>
  <c r="G66" i="14"/>
  <c r="G61" i="14"/>
  <c r="G55" i="14"/>
  <c r="G48" i="14"/>
  <c r="G44" i="14"/>
  <c r="G37" i="14"/>
  <c r="G32" i="14"/>
  <c r="G27" i="14"/>
  <c r="G22" i="14"/>
  <c r="G17" i="14"/>
  <c r="G10" i="14"/>
  <c r="G6" i="14"/>
  <c r="G65" i="14"/>
  <c r="G60" i="14"/>
  <c r="G59" i="14" s="1"/>
  <c r="G54" i="14"/>
  <c r="G47" i="14"/>
  <c r="G43" i="14"/>
  <c r="G36" i="14"/>
  <c r="G31" i="14"/>
  <c r="G26" i="14"/>
  <c r="G21" i="14"/>
  <c r="G16" i="14"/>
  <c r="G7" i="14"/>
  <c r="J104" i="14"/>
  <c r="J99" i="14"/>
  <c r="J95" i="14"/>
  <c r="J87" i="14"/>
  <c r="J82" i="14"/>
  <c r="J77" i="14"/>
  <c r="J73" i="14"/>
  <c r="J105" i="14"/>
  <c r="J101" i="14"/>
  <c r="J96" i="14"/>
  <c r="J88" i="14"/>
  <c r="J83" i="14"/>
  <c r="J78" i="14"/>
  <c r="J74" i="14"/>
  <c r="J107" i="14"/>
  <c r="J102" i="14"/>
  <c r="J97" i="14"/>
  <c r="J93" i="14"/>
  <c r="J84" i="14"/>
  <c r="J79" i="14"/>
  <c r="J75" i="14"/>
  <c r="J108" i="14"/>
  <c r="J103" i="14"/>
  <c r="J98" i="14"/>
  <c r="J94" i="14"/>
  <c r="J85" i="14"/>
  <c r="J81" i="14"/>
  <c r="J76" i="14"/>
  <c r="J67" i="14"/>
  <c r="J65" i="14"/>
  <c r="J62" i="14"/>
  <c r="J60" i="14"/>
  <c r="J56" i="14"/>
  <c r="J54" i="14"/>
  <c r="J50" i="14"/>
  <c r="J47" i="14"/>
  <c r="J45" i="14"/>
  <c r="J43" i="14"/>
  <c r="J40" i="14"/>
  <c r="J36" i="14"/>
  <c r="J34" i="14"/>
  <c r="J31" i="14"/>
  <c r="J28" i="14"/>
  <c r="J26" i="14"/>
  <c r="J24" i="14"/>
  <c r="J21" i="14"/>
  <c r="J18" i="14"/>
  <c r="J16" i="14"/>
  <c r="J13" i="14"/>
  <c r="J11" i="14"/>
  <c r="J8" i="14"/>
  <c r="J6" i="14"/>
  <c r="J20" i="14"/>
  <c r="J17" i="14"/>
  <c r="J14" i="14"/>
  <c r="J12" i="14"/>
  <c r="J10" i="14"/>
  <c r="J68" i="14"/>
  <c r="J66" i="14"/>
  <c r="J64" i="14"/>
  <c r="J61" i="14"/>
  <c r="J57" i="14"/>
  <c r="J55" i="14"/>
  <c r="J52" i="14"/>
  <c r="J48" i="14"/>
  <c r="J46" i="14"/>
  <c r="J44" i="14"/>
  <c r="J41" i="14"/>
  <c r="J37" i="14"/>
  <c r="J35" i="14"/>
  <c r="J32" i="14"/>
  <c r="J29" i="14"/>
  <c r="J27" i="14"/>
  <c r="J25" i="14"/>
  <c r="J22" i="14"/>
  <c r="J7" i="14"/>
  <c r="E108" i="14"/>
  <c r="E107" i="14"/>
  <c r="E105" i="14"/>
  <c r="E104" i="14"/>
  <c r="E103" i="14"/>
  <c r="E102" i="14"/>
  <c r="E101" i="14"/>
  <c r="E99" i="14"/>
  <c r="E98" i="14"/>
  <c r="E97" i="14"/>
  <c r="E96" i="14"/>
  <c r="E95" i="14"/>
  <c r="E94" i="14"/>
  <c r="E93" i="14"/>
  <c r="E88" i="14"/>
  <c r="E87" i="14"/>
  <c r="E85" i="14"/>
  <c r="E84" i="14"/>
  <c r="E83" i="14"/>
  <c r="E82" i="14"/>
  <c r="E81" i="14"/>
  <c r="E79" i="14"/>
  <c r="E78" i="14"/>
  <c r="E77" i="14"/>
  <c r="E76" i="14"/>
  <c r="E75" i="14"/>
  <c r="E74" i="14"/>
  <c r="E73" i="14"/>
  <c r="E66" i="14"/>
  <c r="E61" i="14"/>
  <c r="E55" i="14"/>
  <c r="E48" i="14"/>
  <c r="E44" i="14"/>
  <c r="E37" i="14"/>
  <c r="E32" i="14"/>
  <c r="E27" i="14"/>
  <c r="E22" i="14"/>
  <c r="E17" i="14"/>
  <c r="E12" i="14"/>
  <c r="E7" i="14"/>
  <c r="E18" i="14"/>
  <c r="E13" i="14"/>
  <c r="E8" i="14"/>
  <c r="E11" i="14"/>
  <c r="E67" i="14"/>
  <c r="E62" i="14"/>
  <c r="E56" i="14"/>
  <c r="E50" i="14"/>
  <c r="E49" i="14" s="1"/>
  <c r="E45" i="14"/>
  <c r="E40" i="14"/>
  <c r="E34" i="14"/>
  <c r="E28" i="14"/>
  <c r="E24" i="14"/>
  <c r="E16" i="14"/>
  <c r="E6" i="14"/>
  <c r="E68" i="14"/>
  <c r="E64" i="14"/>
  <c r="E57" i="14"/>
  <c r="E52" i="14"/>
  <c r="E46" i="14"/>
  <c r="E41" i="14"/>
  <c r="E35" i="14"/>
  <c r="E29" i="14"/>
  <c r="E25" i="14"/>
  <c r="E20" i="14"/>
  <c r="E14" i="14"/>
  <c r="E10" i="14"/>
  <c r="E21" i="14"/>
  <c r="E65" i="14"/>
  <c r="E60" i="14"/>
  <c r="E54" i="14"/>
  <c r="E47" i="14"/>
  <c r="E43" i="14"/>
  <c r="E36" i="14"/>
  <c r="E31" i="14"/>
  <c r="E30" i="14" s="1"/>
  <c r="E26" i="14"/>
  <c r="G105" i="14"/>
  <c r="G101" i="14"/>
  <c r="G96" i="14"/>
  <c r="G88" i="14"/>
  <c r="G83" i="14"/>
  <c r="G78" i="14"/>
  <c r="G74" i="14"/>
  <c r="G104" i="14"/>
  <c r="G99" i="14"/>
  <c r="G95" i="14"/>
  <c r="G87" i="14"/>
  <c r="G82" i="14"/>
  <c r="G77" i="14"/>
  <c r="G73" i="14"/>
  <c r="G108" i="14"/>
  <c r="G103" i="14"/>
  <c r="G98" i="14"/>
  <c r="G94" i="14"/>
  <c r="G85" i="14"/>
  <c r="G81" i="14"/>
  <c r="G76" i="14"/>
  <c r="G107" i="14"/>
  <c r="G102" i="14"/>
  <c r="G97" i="14"/>
  <c r="G93" i="14"/>
  <c r="G84" i="14"/>
  <c r="G79" i="14"/>
  <c r="G75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4" i="14"/>
  <c r="W28" i="14"/>
  <c r="W24" i="14"/>
  <c r="W18" i="14"/>
  <c r="W13" i="14"/>
  <c r="W8" i="14"/>
  <c r="L86" i="14"/>
  <c r="L72" i="14"/>
  <c r="L51" i="14"/>
  <c r="N86" i="14"/>
  <c r="S100" i="14" l="1"/>
  <c r="S86" i="14"/>
  <c r="S59" i="14"/>
  <c r="S92" i="14"/>
  <c r="S106" i="14"/>
  <c r="G9" i="14"/>
  <c r="I59" i="14"/>
  <c r="D45" i="14"/>
  <c r="D67" i="14"/>
  <c r="K59" i="14"/>
  <c r="K86" i="14"/>
  <c r="K106" i="14"/>
  <c r="K100" i="14"/>
  <c r="K92" i="14"/>
  <c r="D17" i="14"/>
  <c r="D37" i="14"/>
  <c r="D61" i="14"/>
  <c r="D62" i="14"/>
  <c r="D55" i="14"/>
  <c r="D32" i="14"/>
  <c r="I86" i="14"/>
  <c r="I92" i="14"/>
  <c r="I100" i="14"/>
  <c r="I106" i="14"/>
  <c r="D28" i="14"/>
  <c r="D27" i="14"/>
  <c r="D48" i="14"/>
  <c r="D56" i="14"/>
  <c r="D44" i="14"/>
  <c r="D66" i="14"/>
  <c r="D22" i="14"/>
  <c r="D18" i="14"/>
  <c r="D43" i="14"/>
  <c r="D65" i="14"/>
  <c r="D20" i="14"/>
  <c r="D41" i="14"/>
  <c r="W39" i="14"/>
  <c r="D31" i="14"/>
  <c r="D54" i="14"/>
  <c r="D29" i="14"/>
  <c r="D95" i="14"/>
  <c r="D60" i="14"/>
  <c r="D6" i="14"/>
  <c r="D108" i="14"/>
  <c r="D57" i="14"/>
  <c r="D26" i="14"/>
  <c r="D47" i="14"/>
  <c r="D25" i="14"/>
  <c r="D46" i="14"/>
  <c r="D68" i="14"/>
  <c r="W106" i="14"/>
  <c r="D21" i="14"/>
  <c r="D102" i="14"/>
  <c r="D85" i="14"/>
  <c r="D103" i="14"/>
  <c r="D75" i="14"/>
  <c r="D83" i="14"/>
  <c r="G106" i="14"/>
  <c r="J63" i="14"/>
  <c r="D16" i="14"/>
  <c r="D36" i="14"/>
  <c r="D35" i="14"/>
  <c r="J59" i="14"/>
  <c r="J106" i="14"/>
  <c r="J92" i="14"/>
  <c r="E42" i="14"/>
  <c r="J100" i="14"/>
  <c r="E92" i="14"/>
  <c r="E106" i="14"/>
  <c r="E33" i="14"/>
  <c r="E100" i="14"/>
  <c r="E39" i="14"/>
  <c r="G86" i="14"/>
  <c r="G100" i="14"/>
  <c r="G92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<sst xmlns="http://schemas.openxmlformats.org/spreadsheetml/2006/main" count="5038" uniqueCount="2344">
  <si>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</si>
  <si>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</si>
  <si>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</si>
  <si>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</si>
  <si>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</si>
  <si>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</si>
  <si>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</si>
  <si>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</si>
  <si>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</si>
  <si>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</si>
  <si>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</si>
  <si>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</si>
  <si>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</si>
  <si>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</si>
  <si>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</si>
  <si>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</si>
  <si>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</si>
  <si>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</si>
  <si>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</si>
  <si>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</si>
  <si>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</si>
  <si>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</si>
  <si>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</si>
  <si>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</si>
  <si>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</si>
  <si>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</si>
  <si>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</si>
  <si>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</si>
  <si>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</si>
  <si>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</si>
  <si>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</si>
  <si>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</si>
  <si>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</si>
  <si>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</si>
  <si>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</si>
  <si>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</si>
  <si>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</si>
  <si>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</si>
  <si>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</si>
  <si>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</si>
  <si>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</si>
  <si>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</si>
  <si>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</si>
  <si>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</si>
  <si>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</si>
  <si>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</si>
  <si>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</si>
  <si>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</si>
  <si>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</si>
  <si>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</si>
  <si>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</si>
  <si>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</si>
  <si>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</si>
  <si>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</si>
  <si>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</si>
  <si>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</si>
  <si>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</si>
  <si>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</si>
  <si>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</si>
  <si>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</si>
  <si>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</si>
  <si>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</si>
  <si>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</si>
  <si>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</si>
  <si>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</si>
  <si>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</si>
  <si>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</si>
  <si>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</si>
  <si>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</si>
  <si>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</si>
  <si>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</si>
  <si>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</si>
  <si>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</si>
  <si>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</si>
  <si>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</si>
  <si>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</si>
  <si>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</si>
  <si>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</si>
  <si>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</si>
  <si>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</si>
  <si>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</si>
  <si>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</si>
  <si>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</si>
  <si>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</si>
  <si>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</si>
  <si>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</si>
  <si>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</si>
  <si>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</si>
  <si>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</si>
  <si>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</si>
  <si>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</si>
  <si>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</si>
  <si>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</si>
  <si>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</si>
  <si>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</si>
  <si>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</si>
  <si>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</si>
  <si>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</si>
  <si>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</si>
  <si>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</si>
  <si>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</si>
  <si>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</si>
  <si>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</si>
  <si>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</si>
  <si>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</si>
  <si>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</si>
  <si>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</si>
  <si>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</si>
  <si>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</si>
  <si>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</si>
  <si>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</si>
  <si>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</si>
  <si>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</si>
  <si>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</si>
  <si>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</si>
  <si>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</si>
  <si>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</si>
  <si>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</si>
  <si>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</si>
  <si>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</si>
  <si>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</si>
  <si>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</si>
  <si>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</si>
  <si>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</si>
  <si>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</si>
  <si>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</si>
  <si>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</si>
  <si>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</si>
  <si>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</si>
  <si>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</si>
  <si>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</si>
  <si>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</si>
  <si>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</si>
  <si>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</si>
  <si>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</si>
  <si>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</si>
  <si>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</si>
  <si>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</si>
  <si>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</si>
  <si>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</si>
  <si>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</si>
  <si>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</si>
  <si>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</si>
  <si>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</si>
  <si>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</si>
  <si>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</si>
  <si>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</si>
  <si>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</si>
  <si>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</si>
  <si>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</si>
  <si>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</si>
  <si>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</si>
  <si>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</si>
  <si>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</si>
  <si>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</si>
  <si>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</si>
  <si>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</si>
  <si>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</si>
  <si>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</si>
  <si>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</si>
  <si>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</si>
  <si>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</si>
  <si>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</si>
  <si>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</si>
  <si>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</si>
  <si>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</si>
  <si>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</si>
  <si>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</si>
  <si>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</si>
  <si>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</si>
  <si>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</si>
  <si>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</si>
  <si>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</si>
  <si>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</si>
  <si>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</si>
  <si>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</si>
  <si>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</si>
  <si>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</si>
  <si>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</si>
  <si>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</si>
  <si>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</si>
  <si>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</si>
  <si>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</si>
  <si>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</si>
  <si>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</si>
  <si>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</si>
  <si>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</si>
  <si>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</si>
  <si>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</si>
  <si>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</si>
  <si>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</si>
  <si>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</si>
  <si>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</si>
  <si>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</si>
  <si>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</si>
  <si>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</si>
  <si>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</si>
  <si>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</si>
  <si>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</si>
  <si>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</si>
  <si>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</si>
  <si>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</si>
  <si>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</si>
  <si>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</si>
  <si>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</si>
  <si>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</si>
  <si>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</si>
  <si>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</si>
  <si>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</si>
  <si>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</si>
  <si>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</si>
  <si>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</si>
  <si>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</si>
  <si>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</si>
  <si>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</si>
  <si>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</si>
  <si>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</si>
  <si>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</si>
  <si>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</si>
  <si>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</si>
  <si>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</si>
  <si>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</si>
  <si>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</si>
  <si>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</si>
  <si>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</si>
  <si>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</si>
  <si>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</si>
  <si>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</si>
  <si>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</si>
  <si>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</si>
  <si>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</si>
  <si>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</si>
  <si>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</si>
  <si>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</si>
  <si>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</si>
  <si>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</si>
  <si>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</si>
  <si>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</si>
  <si>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</si>
  <si>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</si>
  <si>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</si>
  <si>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</si>
  <si>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</si>
  <si>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</si>
  <si>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</si>
  <si>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</si>
  <si>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</si>
  <si>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</si>
  <si>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</si>
  <si>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</si>
  <si>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</si>
  <si>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</si>
  <si>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</si>
  <si>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</si>
  <si>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</si>
  <si>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</si>
  <si>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</si>
  <si>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</si>
  <si>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</si>
  <si>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</si>
  <si>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</si>
  <si>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</si>
  <si>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</si>
  <si>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</si>
  <si>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</si>
  <si>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</si>
  <si>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</si>
  <si>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</si>
  <si>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</si>
  <si>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</si>
  <si>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</si>
  <si>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</si>
  <si>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</si>
  <si>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</si>
  <si>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</si>
  <si>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</si>
  <si>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</si>
  <si>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</si>
  <si>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</si>
  <si>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</si>
  <si>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</si>
  <si>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</si>
  <si>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</si>
  <si>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</si>
  <si>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</si>
  <si>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</si>
  <si>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</si>
  <si>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</si>
  <si>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</si>
  <si>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</si>
  <si>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</si>
  <si>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</si>
  <si>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</si>
  <si>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</si>
  <si>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</si>
  <si>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</si>
  <si>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</si>
  <si>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</si>
  <si>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</si>
  <si>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</si>
  <si>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</si>
  <si>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</si>
  <si>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</si>
  <si>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</si>
  <si>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</si>
  <si>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</si>
  <si>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</si>
  <si>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</si>
  <si>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</si>
  <si>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</si>
  <si>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</si>
  <si>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</si>
  <si>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</si>
  <si>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</si>
  <si>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</si>
  <si>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</si>
  <si>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</si>
  <si>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</si>
  <si>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</si>
  <si>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</si>
  <si>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</si>
  <si>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</si>
  <si>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</si>
  <si>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</si>
  <si>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</si>
  <si>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</si>
  <si>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</si>
  <si>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</si>
  <si>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</si>
  <si>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</si>
  <si>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</si>
  <si>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</si>
  <si>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</si>
  <si>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</si>
  <si>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</si>
  <si>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</si>
  <si>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</si>
  <si>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</si>
  <si>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</si>
  <si>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</si>
  <si>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</si>
  <si>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</si>
  <si>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</si>
  <si>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</si>
  <si>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</si>
  <si>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</si>
  <si>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</si>
  <si>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</si>
  <si>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</si>
  <si>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</si>
  <si>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</si>
  <si>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</si>
  <si>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</si>
  <si>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</si>
  <si>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</si>
  <si>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</si>
  <si>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</si>
  <si>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</si>
  <si>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</si>
  <si>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</si>
  <si>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</si>
  <si>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</si>
  <si>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</si>
  <si>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</si>
  <si>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</si>
  <si>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</si>
  <si>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</si>
  <si>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</si>
  <si>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</si>
  <si>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</si>
  <si>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</si>
  <si>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</si>
  <si>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</si>
  <si>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</si>
  <si>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</si>
  <si>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</si>
  <si>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</si>
  <si>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</si>
  <si>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</si>
  <si>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</si>
  <si>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</si>
  <si>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</si>
  <si>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</si>
  <si>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</si>
  <si>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</si>
  <si>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</si>
  <si>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</si>
  <si>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</si>
  <si>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</si>
  <si>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</si>
  <si>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</si>
  <si>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</si>
  <si>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</si>
  <si>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</si>
  <si>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</si>
  <si>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</si>
  <si>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</si>
  <si>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</si>
  <si>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</si>
  <si>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</si>
  <si>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</si>
  <si>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</si>
  <si>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</si>
  <si>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</si>
  <si>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</si>
  <si>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</si>
  <si>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</si>
  <si>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</si>
  <si>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</si>
  <si>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</si>
  <si>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</si>
  <si>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</si>
  <si>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</si>
  <si>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</si>
  <si>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</si>
  <si>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</si>
  <si>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</si>
  <si>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</si>
  <si>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</si>
  <si>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</si>
  <si>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</si>
  <si>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</si>
  <si>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</si>
  <si>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</si>
  <si>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</si>
  <si>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</si>
  <si>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</si>
  <si>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</si>
  <si>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</si>
  <si>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</si>
  <si>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</si>
  <si>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</si>
  <si>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</si>
  <si>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</si>
  <si>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</si>
  <si>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</si>
  <si>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</si>
  <si>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</si>
  <si>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</si>
  <si>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</si>
  <si>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</si>
  <si>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</si>
  <si>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</si>
  <si>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</si>
  <si>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</si>
  <si>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</si>
  <si>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</si>
  <si>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</si>
  <si>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</si>
  <si>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</si>
  <si>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</si>
  <si>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</si>
  <si>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</si>
  <si>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</si>
  <si>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</si>
  <si>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</si>
  <si>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</si>
  <si>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</si>
  <si>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</si>
  <si>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</si>
  <si>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</si>
  <si>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</si>
  <si>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</si>
  <si>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</si>
  <si>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</si>
  <si>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</si>
  <si>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</si>
  <si>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</si>
  <si>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</si>
  <si>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</si>
  <si>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</si>
  <si>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</si>
  <si>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</si>
  <si>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</si>
  <si>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</si>
  <si>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</si>
  <si>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</si>
  <si>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</si>
  <si>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</si>
  <si>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</si>
  <si>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</si>
  <si>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</si>
  <si>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</si>
  <si>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</si>
  <si>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</si>
  <si>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</si>
  <si>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</si>
  <si>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</si>
  <si>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</si>
  <si>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</si>
  <si>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</si>
  <si>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</si>
  <si>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</si>
  <si>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</si>
  <si>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</si>
  <si>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</si>
  <si>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</si>
  <si>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</si>
  <si>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</si>
  <si>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</si>
  <si>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</si>
  <si>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</si>
  <si>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</si>
  <si>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</si>
  <si>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</si>
  <si>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</si>
  <si>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</si>
  <si>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</si>
  <si>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</si>
  <si>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</si>
  <si>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</si>
  <si>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</si>
  <si>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</si>
  <si>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</si>
  <si>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</si>
  <si>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</si>
  <si>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</si>
  <si>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</si>
  <si>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</si>
  <si>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</si>
  <si>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</si>
  <si>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</si>
  <si>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</si>
  <si>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</si>
  <si>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</si>
  <si>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</si>
  <si>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</si>
  <si>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</si>
  <si>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</si>
  <si>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</si>
  <si>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</si>
  <si>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</si>
  <si>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</si>
  <si>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</si>
  <si>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</si>
  <si>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</si>
  <si>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</si>
  <si>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</si>
  <si>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</si>
  <si>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</si>
  <si>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</si>
  <si>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</si>
  <si>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</si>
  <si>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</si>
  <si>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</si>
  <si>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</si>
  <si>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</si>
  <si>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</si>
  <si>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</si>
  <si>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</si>
  <si>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</si>
  <si>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</si>
  <si>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</si>
  <si>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</si>
  <si>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</si>
  <si>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</si>
  <si>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</si>
  <si>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</si>
  <si>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</si>
  <si>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</si>
  <si>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</si>
  <si>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</si>
  <si>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</si>
  <si>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</si>
  <si>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</si>
  <si>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</si>
  <si>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</si>
  <si>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</si>
  <si>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</si>
  <si>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</si>
  <si>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</si>
  <si>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</si>
  <si>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</si>
  <si>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</si>
  <si>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</si>
  <si>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</si>
  <si>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</si>
  <si>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</si>
  <si>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</si>
  <si>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</si>
  <si>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</si>
  <si>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</si>
  <si>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</si>
  <si>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</si>
  <si>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</si>
  <si>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</si>
  <si>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</si>
  <si>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</si>
  <si>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</si>
  <si>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</si>
  <si>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</si>
  <si>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</si>
  <si>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</si>
  <si>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</si>
  <si>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</si>
  <si>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</si>
  <si>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</si>
  <si>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</si>
  <si>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</si>
  <si>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</si>
  <si>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</si>
  <si>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</si>
  <si>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</si>
  <si>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</si>
  <si>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</si>
  <si>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</si>
  <si>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</si>
  <si>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</si>
  <si>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</si>
  <si>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</si>
  <si>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</si>
  <si>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</si>
  <si>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</si>
  <si>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</si>
  <si>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</si>
  <si>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</si>
  <si>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</si>
  <si>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</si>
  <si>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</si>
  <si>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</si>
  <si>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</si>
  <si>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</si>
  <si>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</si>
  <si>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</si>
  <si>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</si>
  <si>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</si>
  <si>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</si>
  <si>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</si>
  <si>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</si>
  <si>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</si>
  <si>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</si>
  <si>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</si>
  <si>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</si>
  <si>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</si>
  <si>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</si>
  <si>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</si>
  <si>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</si>
  <si>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</si>
  <si>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</si>
  <si>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</si>
  <si>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</si>
  <si>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</si>
  <si>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</si>
  <si>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</si>
  <si>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</si>
  <si>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</si>
  <si>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</si>
  <si>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</si>
  <si>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</si>
  <si>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</si>
  <si>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</si>
  <si>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</si>
  <si>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</si>
  <si>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</si>
  <si>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</si>
  <si>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</si>
  <si>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</si>
  <si>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</si>
  <si>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</si>
  <si>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</si>
  <si>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</si>
  <si>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</si>
  <si>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</si>
  <si>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</si>
  <si>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</si>
  <si>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</si>
  <si>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</si>
  <si>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</si>
  <si>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</si>
  <si>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</si>
  <si>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</si>
  <si>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</si>
  <si>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</si>
  <si>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</si>
  <si>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</si>
  <si>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</si>
  <si>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</si>
  <si>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</si>
  <si>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</si>
  <si>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</si>
  <si>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</si>
  <si>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</si>
  <si>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</si>
  <si>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</si>
  <si>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</si>
  <si>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</si>
  <si>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</si>
  <si>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</si>
  <si>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</si>
  <si>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</si>
  <si>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</si>
  <si>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</si>
  <si>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</si>
  <si>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</si>
  <si>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</si>
  <si>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</si>
  <si>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</si>
  <si>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</si>
  <si>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</si>
  <si>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</si>
  <si>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</si>
  <si>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</si>
  <si>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</si>
  <si>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</si>
  <si>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</si>
  <si>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</si>
  <si>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</si>
  <si>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</si>
  <si>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</si>
  <si>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</si>
  <si>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</si>
  <si>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</si>
  <si>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</si>
  <si>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</si>
  <si>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</si>
  <si>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</si>
  <si>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</si>
  <si>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</si>
  <si>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</si>
  <si>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</si>
  <si>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</si>
  <si>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</si>
  <si>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</si>
  <si>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</si>
  <si>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</si>
  <si>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</si>
  <si>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</si>
  <si>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</si>
  <si>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</si>
  <si>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</si>
  <si>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</si>
  <si>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</si>
  <si>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</si>
  <si>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</si>
  <si>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</si>
  <si>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</si>
  <si>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</si>
  <si>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</si>
  <si>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</si>
  <si>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</si>
  <si>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</si>
  <si>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</si>
  <si>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</si>
  <si>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</si>
  <si>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</si>
  <si>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</si>
  <si>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</si>
  <si>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</si>
  <si>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</si>
  <si>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</si>
  <si>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</si>
  <si>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</si>
  <si>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</si>
  <si>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</si>
  <si>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</si>
  <si>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</si>
  <si>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</si>
  <si>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</si>
  <si>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</si>
  <si>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</si>
  <si>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</si>
  <si>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</si>
  <si>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</si>
  <si>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</si>
  <si>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</si>
  <si>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</si>
  <si>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</si>
  <si>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</si>
  <si>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</si>
  <si>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</si>
  <si>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</si>
  <si>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</si>
  <si>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</si>
  <si>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</si>
  <si>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</si>
  <si>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</si>
  <si>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</si>
  <si>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</si>
  <si>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</si>
  <si>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</si>
  <si>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</si>
  <si>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</si>
  <si>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</si>
  <si>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</si>
  <si>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</si>
  <si>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</si>
  <si>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</si>
  <si>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</si>
  <si>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</si>
  <si>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</si>
  <si>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</si>
  <si>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</si>
  <si>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</si>
  <si>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</si>
  <si>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</si>
  <si>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</si>
  <si>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</si>
  <si>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</si>
  <si>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</si>
  <si>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</si>
  <si>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</si>
  <si>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</si>
  <si>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</si>
  <si>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</si>
  <si>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</si>
  <si>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</si>
  <si>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</si>
  <si>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</si>
  <si>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</si>
  <si>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</si>
  <si>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</si>
  <si>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</si>
  <si>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</si>
  <si>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</si>
  <si>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</si>
  <si>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</si>
  <si>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</si>
  <si>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</si>
  <si>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</si>
  <si>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</si>
  <si>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</si>
  <si>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</si>
  <si>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</si>
  <si>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</si>
  <si>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</si>
  <si>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</si>
  <si>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</si>
  <si>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</si>
  <si>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</si>
  <si>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</si>
  <si>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</si>
  <si>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</si>
  <si>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</si>
  <si>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</si>
  <si>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</si>
  <si>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</si>
  <si>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</si>
  <si>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</si>
  <si>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</si>
  <si>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</si>
  <si>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</si>
  <si>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</si>
  <si>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</si>
  <si>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</si>
  <si>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</si>
  <si>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</si>
  <si>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</si>
  <si>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</si>
  <si>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</si>
  <si>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</si>
  <si>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</si>
  <si>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</si>
  <si>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</si>
  <si>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</si>
  <si>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</si>
  <si>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</si>
  <si>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</si>
  <si>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</si>
  <si>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</si>
  <si>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</si>
  <si>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</si>
  <si>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</si>
  <si>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</si>
  <si>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</si>
  <si>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</si>
  <si>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</si>
  <si>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</si>
  <si>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</si>
  <si>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</si>
  <si>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</si>
  <si>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</si>
  <si>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</si>
  <si>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</si>
  <si>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</si>
  <si>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</si>
  <si>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</si>
  <si>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</si>
  <si>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</si>
  <si>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</si>
  <si>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</si>
  <si>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</si>
  <si>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</si>
  <si>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</si>
  <si>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</si>
  <si>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</si>
  <si>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</si>
  <si>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</si>
  <si>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</si>
  <si>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</si>
  <si>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</si>
  <si>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</si>
  <si>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</si>
  <si>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</si>
  <si>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</si>
  <si>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</si>
  <si>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</si>
  <si>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</si>
  <si>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</si>
  <si>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</si>
  <si>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</si>
  <si>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</si>
  <si>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</si>
  <si>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</si>
  <si>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</si>
  <si>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</si>
  <si>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</si>
  <si>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</si>
  <si>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</si>
  <si>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</si>
  <si>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</si>
  <si>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</si>
  <si>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</si>
  <si>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</si>
  <si>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</si>
  <si>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</si>
  <si>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</si>
  <si>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</si>
  <si>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</si>
  <si>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</si>
  <si>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</si>
  <si>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</si>
  <si>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</si>
  <si>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</si>
  <si>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</si>
  <si>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</si>
  <si>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</si>
  <si>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</si>
  <si>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</si>
  <si>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</si>
  <si>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</si>
  <si>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</si>
  <si>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</si>
  <si>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</si>
  <si>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</si>
  <si>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</si>
  <si>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</si>
  <si>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</si>
  <si>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</si>
  <si>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</si>
  <si>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</si>
  <si>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</si>
  <si>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</si>
  <si>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</si>
  <si>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</si>
  <si>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</si>
  <si>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</si>
  <si>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</si>
  <si>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</si>
  <si>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</si>
  <si>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</si>
  <si>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</si>
  <si>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</si>
  <si>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</si>
  <si>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</si>
  <si>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</si>
  <si>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</si>
  <si>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</si>
  <si>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</si>
  <si>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</si>
  <si>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</si>
  <si>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</si>
  <si>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</si>
  <si>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</si>
  <si>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</si>
  <si>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</si>
  <si>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</si>
  <si>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</si>
  <si>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</si>
  <si>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</si>
  <si>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</si>
  <si>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</si>
  <si>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</si>
  <si>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</si>
  <si>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</si>
  <si>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</si>
  <si>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</si>
  <si>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</si>
  <si>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</si>
  <si>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</si>
  <si>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</si>
  <si>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</si>
  <si>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</si>
  <si>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</si>
  <si>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</si>
  <si>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</si>
  <si>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</si>
  <si>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</si>
  <si>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</si>
  <si>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</si>
  <si>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</si>
  <si>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</si>
  <si>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</si>
  <si>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</si>
  <si>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</si>
  <si>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</si>
  <si>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</si>
  <si>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</si>
  <si>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</si>
  <si>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</si>
  <si>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</si>
  <si>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</si>
  <si>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</si>
  <si>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</si>
  <si>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</si>
  <si>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</si>
  <si>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</si>
  <si>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</si>
  <si>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</si>
  <si>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</si>
  <si>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</si>
  <si>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</si>
  <si>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</si>
  <si>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</si>
  <si>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</si>
  <si>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</si>
  <si>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</si>
  <si>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</si>
  <si>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</si>
  <si>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</si>
  <si>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</si>
  <si>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</si>
  <si>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</si>
  <si>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</si>
  <si>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</si>
  <si>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</si>
  <si>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</si>
  <si>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</si>
  <si>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</si>
  <si>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</si>
  <si>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</si>
  <si>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</si>
  <si>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</si>
  <si>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</si>
  <si>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</si>
  <si>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</si>
  <si>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</si>
  <si>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</si>
  <si>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</si>
  <si>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</si>
  <si>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</si>
  <si>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</si>
  <si>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</si>
  <si>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</si>
  <si>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</si>
  <si>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</si>
  <si>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</si>
  <si>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</si>
  <si>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</si>
  <si>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</si>
  <si>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</si>
  <si>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</si>
  <si>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</si>
  <si>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</si>
  <si>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</si>
  <si>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</si>
  <si>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</si>
  <si>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</si>
  <si>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</si>
  <si>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</si>
  <si>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</si>
  <si>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</si>
  <si>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</si>
  <si>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</si>
  <si>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</si>
  <si>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</si>
  <si>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</si>
  <si>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</si>
  <si>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</si>
  <si>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</si>
  <si>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</si>
  <si>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</si>
  <si>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</si>
  <si>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</si>
  <si>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</si>
  <si>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</si>
  <si>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</si>
  <si>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</si>
  <si>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</si>
  <si>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</si>
  <si>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</si>
  <si>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</si>
  <si>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</si>
  <si>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</si>
  <si>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</si>
  <si>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</si>
  <si>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</si>
  <si>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</si>
  <si>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</si>
  <si>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</si>
  <si>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</si>
  <si>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</si>
  <si>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</si>
  <si>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</si>
  <si>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</si>
  <si>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</si>
  <si>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</si>
  <si>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</si>
  <si>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</si>
  <si>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</si>
  <si>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</si>
  <si>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</si>
  <si>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</si>
  <si>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</si>
  <si>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</si>
  <si>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</si>
  <si>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</si>
  <si>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</si>
  <si>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</si>
  <si>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</si>
  <si>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</si>
  <si>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</si>
  <si>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</si>
  <si>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</si>
  <si>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</si>
  <si>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</si>
  <si>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</si>
  <si>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</si>
  <si>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</si>
  <si>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</si>
  <si>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</si>
  <si>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</si>
  <si>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</si>
  <si>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</si>
  <si>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</si>
  <si>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</si>
  <si>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</si>
  <si>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</si>
  <si>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</si>
  <si>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</si>
  <si>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</si>
  <si>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</si>
  <si>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</si>
  <si>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</si>
  <si>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</si>
  <si>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</si>
  <si>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</si>
  <si>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</si>
  <si>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</si>
  <si>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</si>
  <si>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</si>
  <si>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</si>
  <si>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</si>
  <si>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</si>
  <si>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</si>
  <si>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</si>
  <si>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</si>
  <si>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</si>
  <si>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</si>
  <si>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</si>
  <si>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</si>
  <si>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</si>
  <si>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</si>
  <si>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</si>
  <si>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</si>
  <si>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</si>
  <si>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</si>
  <si>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</si>
  <si>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</si>
  <si>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</si>
  <si>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</si>
  <si>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</si>
  <si>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</si>
  <si>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</si>
  <si>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</si>
  <si>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</si>
  <si>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</si>
  <si>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</si>
  <si>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</si>
  <si>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</si>
  <si>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</si>
  <si>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</si>
  <si>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</si>
  <si>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</si>
  <si>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</si>
  <si>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</si>
  <si>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</si>
  <si>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</si>
  <si>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</si>
  <si>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</si>
  <si>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</si>
  <si>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</si>
  <si>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</si>
  <si>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</si>
  <si>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</si>
  <si>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</si>
  <si>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</si>
  <si>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</si>
  <si>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</si>
  <si>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</si>
  <si>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</si>
  <si>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</si>
  <si>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</si>
  <si>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</si>
  <si>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</si>
  <si>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</si>
  <si>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</si>
  <si>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</si>
  <si>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</si>
  <si>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</si>
  <si>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</si>
  <si>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</si>
  <si>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</si>
  <si>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</si>
  <si>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</si>
  <si>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</si>
  <si>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</si>
  <si>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</si>
  <si>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</si>
  <si>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</si>
  <si>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</si>
  <si>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</si>
  <si>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</si>
  <si>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</si>
  <si>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</si>
  <si>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</si>
  <si>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</si>
  <si>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</si>
  <si>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</si>
  <si>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</si>
  <si>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</si>
  <si>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</si>
  <si>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</si>
  <si>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</si>
  <si>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</si>
  <si>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</si>
  <si>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</si>
  <si>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</si>
  <si>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</si>
  <si>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</si>
  <si>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</si>
  <si>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</si>
  <si>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</si>
  <si>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</si>
  <si>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</si>
  <si>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</si>
  <si>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</si>
  <si>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</si>
  <si>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</si>
  <si>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</si>
  <si>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</si>
  <si>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</si>
  <si>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</si>
  <si>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</si>
  <si>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</si>
  <si>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</si>
  <si>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</si>
  <si>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</si>
  <si>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</si>
  <si>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</si>
  <si>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</si>
  <si>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</si>
  <si>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</si>
  <si>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</si>
  <si>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</si>
  <si>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</si>
  <si>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</si>
  <si>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</si>
  <si>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</si>
  <si>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</si>
  <si>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</si>
  <si>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</si>
  <si>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</si>
  <si>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</si>
  <si>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</si>
  <si>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</si>
  <si>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</si>
  <si>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</si>
  <si>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</si>
  <si>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</si>
  <si>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</si>
  <si>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</si>
  <si>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</si>
  <si>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</si>
  <si>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</si>
  <si>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</si>
  <si>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</si>
  <si>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</si>
  <si>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</si>
  <si>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</si>
  <si>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</si>
  <si>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</si>
  <si>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</si>
  <si>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</si>
  <si>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</si>
  <si>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</si>
  <si>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</si>
  <si>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</si>
  <si>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</si>
  <si>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</si>
  <si>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</si>
  <si>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</si>
  <si>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</si>
  <si>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</si>
  <si>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</si>
  <si>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</si>
  <si>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</si>
  <si>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</si>
  <si>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</si>
  <si>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</si>
  <si>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</si>
  <si>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</si>
  <si>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</si>
  <si>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</si>
  <si>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</si>
  <si>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</si>
  <si>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</si>
  <si>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</si>
  <si>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</si>
  <si>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</si>
  <si>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</si>
  <si>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</si>
  <si>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</si>
  <si>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</si>
  <si>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</si>
  <si>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</si>
  <si>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</si>
  <si>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</si>
  <si>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</si>
  <si>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</si>
  <si>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</si>
  <si>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</si>
  <si>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</si>
  <si>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</si>
  <si>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</si>
  <si>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</si>
  <si>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</si>
  <si>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</si>
  <si>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</si>
  <si>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</si>
  <si>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</si>
  <si>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</si>
  <si>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</si>
  <si>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</si>
  <si>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</si>
  <si>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</si>
  <si>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</si>
  <si>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</si>
  <si>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</si>
  <si>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</si>
  <si>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</si>
  <si>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</si>
  <si>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</si>
  <si>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</si>
  <si>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</si>
  <si>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</si>
  <si>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</si>
  <si>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</si>
  <si>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</si>
  <si>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</si>
  <si>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</si>
  <si>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</si>
  <si>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</si>
  <si>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</si>
  <si>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</si>
  <si>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</si>
  <si>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</si>
  <si>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</si>
  <si>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</si>
  <si>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</si>
  <si>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</si>
  <si>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</si>
  <si>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</si>
  <si>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</si>
  <si>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</si>
  <si>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</si>
  <si>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</si>
  <si>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</si>
  <si>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</si>
  <si>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</si>
  <si>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</si>
  <si>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</si>
  <si>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</si>
  <si>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</si>
  <si>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</si>
  <si>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</si>
  <si>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</si>
  <si>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</si>
  <si>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</si>
  <si>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</si>
  <si>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</si>
  <si>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</si>
  <si>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</si>
  <si>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</si>
  <si>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</si>
  <si>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</si>
  <si>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</si>
  <si>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</si>
  <si>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</si>
  <si>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</si>
  <si>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</si>
  <si>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</si>
  <si>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</si>
  <si>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</si>
  <si>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</si>
  <si>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</si>
  <si>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</si>
  <si>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</si>
  <si>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</si>
  <si>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</si>
  <si>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</si>
  <si>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</si>
  <si>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</si>
  <si>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</si>
  <si>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</si>
  <si>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</si>
  <si>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</si>
  <si>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</si>
  <si>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</si>
  <si>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</si>
  <si>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</si>
  <si>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</si>
  <si>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</si>
  <si>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</si>
  <si>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</si>
  <si>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</si>
  <si>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</si>
  <si>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</si>
  <si>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</si>
  <si>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</si>
  <si>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</si>
  <si>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</si>
  <si>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</si>
  <si>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</si>
  <si>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</si>
  <si>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</si>
  <si>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</si>
  <si>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</si>
  <si>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</si>
  <si>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</si>
  <si>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</si>
  <si>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</si>
  <si>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</si>
  <si>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</si>
  <si>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</si>
  <si>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</si>
  <si>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</si>
  <si>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</si>
  <si>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</si>
  <si>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</si>
  <si>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</si>
  <si>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</si>
  <si>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</si>
  <si>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</si>
  <si>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</si>
  <si>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</si>
  <si>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</si>
  <si>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</si>
  <si>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</si>
  <si>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</si>
  <si>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</si>
  <si>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</si>
  <si>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</si>
  <si>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</si>
  <si>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</si>
  <si>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</si>
  <si>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</si>
  <si>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</si>
  <si>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</si>
  <si>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</si>
  <si>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</si>
  <si>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</si>
  <si>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</si>
  <si>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</si>
  <si>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</si>
  <si>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</si>
  <si>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</si>
  <si>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</si>
  <si>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</si>
  <si>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</si>
  <si>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</si>
  <si>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</si>
  <si>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</si>
  <si>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</si>
  <si>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</si>
  <si>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</si>
  <si>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</si>
  <si>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</si>
  <si>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</si>
  <si>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</si>
  <si>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</si>
  <si>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</si>
  <si>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</si>
  <si>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</si>
  <si>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</si>
  <si>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</si>
  <si>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</si>
  <si>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</si>
  <si>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</si>
  <si>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</si>
  <si>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</si>
  <si>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</si>
  <si>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</si>
  <si>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</si>
  <si>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</si>
  <si>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</si>
  <si>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</si>
  <si>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</si>
  <si>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</si>
  <si>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</si>
  <si>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</si>
  <si>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</si>
  <si>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</si>
  <si>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</si>
  <si>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</si>
  <si>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</si>
  <si>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</si>
  <si>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</si>
  <si>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</si>
  <si>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</si>
  <si>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</si>
  <si>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</si>
  <si>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</si>
  <si>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</si>
  <si>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</si>
  <si>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</si>
  <si>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</si>
  <si>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</si>
  <si>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</si>
  <si>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</si>
  <si>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</si>
  <si>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</si>
  <si>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</si>
  <si>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</si>
  <si>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</si>
  <si>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</si>
  <si>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</si>
  <si>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</si>
  <si>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</si>
  <si>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</si>
  <si>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</si>
  <si>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</si>
  <si>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</si>
  <si>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</si>
  <si>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</si>
  <si>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</si>
  <si>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</si>
  <si>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</si>
  <si>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</si>
  <si>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</si>
  <si>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</si>
  <si>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</si>
  <si>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</si>
  <si>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</si>
  <si>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</si>
  <si>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</si>
  <si>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</si>
  <si>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</si>
  <si>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</si>
  <si>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</si>
  <si>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</si>
  <si>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</si>
  <si>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</si>
  <si>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</si>
  <si>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</si>
  <si>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</si>
  <si>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</si>
  <si>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</si>
  <si>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</si>
  <si>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</si>
  <si>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</si>
  <si>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</si>
  <si>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</si>
  <si>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</si>
  <si>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</si>
  <si>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</si>
  <si>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</si>
  <si>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</si>
  <si>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</si>
  <si>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</si>
  <si>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</si>
  <si>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</si>
  <si>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</si>
  <si>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</si>
  <si>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</si>
  <si>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</si>
  <si>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</si>
  <si>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</si>
  <si>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</si>
  <si>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</si>
  <si>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</si>
  <si>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</si>
  <si>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</si>
  <si>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</si>
  <si>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</si>
  <si>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</si>
  <si>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</si>
  <si>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</si>
  <si>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</si>
  <si>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</si>
  <si>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</si>
  <si>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</si>
  <si>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</si>
  <si>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</si>
  <si>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</si>
  <si>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</si>
  <si>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</si>
  <si>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</si>
  <si>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</si>
  <si>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</si>
  <si>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</si>
  <si>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</si>
  <si>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</si>
  <si>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</si>
  <si>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</si>
  <si>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</si>
  <si>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</si>
  <si>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</si>
  <si>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</si>
  <si>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</si>
  <si>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</si>
  <si>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</si>
  <si>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</si>
  <si>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</si>
  <si>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</si>
  <si>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</si>
  <si>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</si>
  <si>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</si>
  <si>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</si>
  <si>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</si>
  <si>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</si>
  <si>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</si>
  <si>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</si>
  <si>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</si>
  <si>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</si>
  <si>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</si>
  <si>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</si>
  <si>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</si>
  <si>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</si>
  <si>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</si>
  <si>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</si>
  <si>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</si>
  <si>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</si>
  <si>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</si>
  <si>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</si>
  <si>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</si>
  <si>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</si>
  <si>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</si>
  <si>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</si>
  <si>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</si>
  <si>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</si>
  <si>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</si>
  <si>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</si>
  <si>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</si>
  <si>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</si>
  <si>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</si>
  <si>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</si>
  <si>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</si>
  <si>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</si>
  <si>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</si>
  <si>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</si>
  <si>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</si>
  <si>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</si>
  <si>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</si>
  <si>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</si>
  <si>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</si>
  <si>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</si>
  <si>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</si>
  <si>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</si>
  <si>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</si>
  <si>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</si>
  <si>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</si>
  <si>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</si>
  <si>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</si>
  <si>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</si>
  <si>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</si>
  <si>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</si>
  <si>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</si>
  <si>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</si>
  <si>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</si>
  <si>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</si>
  <si>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</si>
  <si>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</si>
  <si>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</si>
  <si>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</si>
  <si>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</si>
  <si>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</si>
  <si>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</si>
  <si>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</si>
  <si>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</si>
  <si>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</si>
  <si>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</si>
  <si>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</si>
  <si>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</si>
  <si>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</si>
  <si>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</si>
  <si>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</si>
  <si>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</si>
  <si>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</si>
  <si>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</si>
  <si>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</si>
  <si>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</si>
  <si>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</si>
  <si>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</si>
  <si>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</si>
  <si>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</si>
  <si>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</si>
  <si>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</si>
  <si>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</si>
  <si>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</si>
  <si>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</si>
  <si>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</si>
  <si>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</si>
  <si>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</si>
  <si>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</si>
  <si>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</si>
  <si>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</si>
  <si>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</si>
  <si>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</si>
  <si>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</si>
  <si>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</si>
  <si>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</si>
  <si>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</si>
  <si>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</si>
  <si>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</si>
  <si>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</si>
  <si>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</si>
  <si>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</si>
  <si>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</si>
  <si>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</si>
  <si>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</si>
  <si>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</si>
  <si>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</si>
  <si>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</si>
  <si>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</si>
  <si>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</si>
  <si>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</si>
  <si>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</si>
  <si>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</si>
  <si>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</si>
  <si>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</si>
  <si>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</si>
  <si>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</si>
  <si>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</si>
  <si>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</si>
  <si>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</si>
  <si>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</si>
  <si>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</si>
  <si>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</si>
  <si>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</si>
  <si>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</si>
  <si>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</si>
  <si>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</si>
  <si>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</si>
  <si>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</si>
  <si>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</si>
  <si>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</si>
  <si>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</si>
  <si>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</si>
  <si>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</si>
  <si>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</si>
  <si>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</si>
  <si>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</si>
  <si>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</si>
  <si>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</si>
  <si>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</si>
  <si>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</si>
  <si>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</si>
  <si>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</si>
  <si>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</si>
  <si>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</si>
  <si>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</si>
  <si>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</si>
  <si>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</si>
  <si>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</si>
  <si>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</si>
  <si>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</si>
  <si>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</si>
  <si>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</si>
  <si>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</si>
  <si>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</si>
  <si>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</si>
  <si>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</si>
  <si>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</si>
  <si>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</si>
  <si>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</si>
  <si>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</si>
  <si>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</si>
  <si>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</si>
  <si>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</si>
  <si>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</si>
  <si>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</si>
  <si>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</si>
  <si>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</si>
  <si>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</si>
  <si>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</si>
  <si>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</si>
  <si>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</si>
  <si>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</si>
  <si>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</si>
  <si>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</si>
  <si>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</si>
  <si>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</si>
  <si>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</si>
  <si>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</si>
  <si>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</si>
  <si>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</si>
  <si>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</si>
  <si>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</si>
  <si>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</si>
  <si>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</si>
  <si>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</si>
  <si>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</si>
  <si>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</si>
  <si>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</si>
  <si>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</si>
  <si>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</si>
  <si>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</si>
  <si>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</si>
  <si>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</si>
  <si>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</si>
  <si>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</si>
  <si>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</si>
  <si>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</si>
  <si>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</si>
  <si>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</si>
  <si>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</si>
  <si>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</si>
  <si>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</si>
  <si>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</si>
  <si>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</si>
  <si>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</si>
  <si>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</si>
  <si>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</si>
  <si>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</si>
  <si>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</si>
  <si>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</si>
  <si>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</si>
  <si>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</si>
  <si>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</si>
  <si>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</si>
  <si>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</si>
  <si>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</si>
  <si>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</si>
  <si>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</si>
  <si>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</si>
  <si>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</si>
  <si>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</si>
  <si>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</si>
  <si>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</si>
  <si>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</si>
  <si>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</si>
  <si>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</si>
  <si>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</si>
  <si>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</si>
  <si>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</si>
  <si>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</si>
  <si>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</si>
  <si>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</si>
  <si>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</si>
  <si>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</si>
  <si>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</si>
  <si>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</si>
  <si>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</si>
  <si>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</si>
  <si>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</si>
  <si>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</si>
  <si>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</si>
  <si>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</si>
  <si>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</si>
  <si>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</si>
  <si>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</si>
  <si>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</si>
  <si>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</si>
  <si>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</si>
  <si>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</si>
  <si>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</si>
  <si>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</si>
  <si>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</si>
  <si>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</si>
  <si>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</si>
  <si>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</si>
  <si>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</si>
  <si>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</si>
  <si>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</si>
  <si>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</si>
  <si>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</si>
  <si>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</si>
  <si>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</si>
  <si>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</si>
  <si>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</si>
  <si>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</si>
  <si>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</si>
  <si>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</si>
  <si>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</si>
  <si>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</si>
  <si>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</si>
  <si>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</si>
  <si>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</si>
  <si>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</si>
  <si>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</si>
  <si>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</si>
  <si>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</si>
  <si>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</si>
  <si>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</si>
  <si>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</si>
  <si>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</si>
  <si>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</si>
  <si>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</si>
  <si>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</si>
  <si>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</si>
  <si>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</si>
  <si>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</si>
  <si>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</si>
  <si>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</si>
  <si>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</si>
  <si>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</si>
  <si>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</si>
  <si>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</si>
  <si>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</si>
  <si>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</si>
  <si>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</si>
  <si>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</si>
  <si>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</si>
  <si>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</si>
  <si>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</si>
  <si>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</si>
  <si>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</si>
  <si>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</si>
  <si>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</si>
  <si>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</si>
  <si>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</si>
  <si>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</si>
  <si>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</si>
  <si>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</si>
  <si>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</si>
  <si>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</si>
  <si>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</si>
  <si>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</si>
  <si>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</si>
  <si>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</si>
  <si>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</si>
  <si>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</si>
  <si>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</si>
  <si>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</si>
  <si>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</si>
  <si>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</si>
  <si>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</si>
  <si>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</si>
  <si>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</si>
  <si>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</si>
  <si>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</si>
  <si>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</si>
  <si>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</si>
  <si>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</si>
  <si>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</si>
  <si>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</si>
  <si>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</si>
  <si>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</si>
  <si>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</si>
  <si>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</si>
  <si>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</si>
  <si>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</si>
  <si>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</si>
  <si>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</si>
  <si>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</si>
  <si>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</si>
  <si>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</si>
  <si>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</si>
  <si>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</si>
  <si>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</si>
  <si>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</si>
  <si>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</si>
  <si>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</si>
  <si>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</si>
  <si>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</si>
  <si>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</si>
  <si>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</si>
  <si>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</si>
  <si>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</si>
  <si>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</si>
  <si>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</si>
  <si>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</si>
  <si>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</si>
  <si>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</si>
  <si>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</si>
  <si>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</si>
  <si>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</si>
  <si>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</si>
  <si>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</si>
  <si>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</si>
  <si>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</si>
  <si>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</si>
  <si>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</si>
  <si>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</si>
  <si>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</si>
  <si>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</si>
  <si>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</si>
  <si>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</si>
  <si>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</si>
  <si>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</si>
  <si>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</si>
  <si>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</si>
  <si>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</si>
  <si>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</si>
  <si>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</si>
  <si>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</si>
  <si>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</si>
  <si>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</si>
  <si>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</si>
  <si>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</si>
  <si>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</si>
  <si>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</si>
  <si>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</si>
  <si>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</si>
  <si>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</si>
  <si>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</si>
  <si>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</si>
  <si>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</si>
  <si>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</si>
  <si>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</si>
  <si>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</si>
  <si>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</si>
  <si>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</si>
  <si>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</si>
  <si>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</si>
  <si>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</si>
  <si>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</si>
  <si>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</si>
  <si>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</si>
  <si>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</si>
  <si>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</si>
  <si>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</si>
  <si>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</si>
  <si>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</si>
  <si>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</si>
  <si>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</si>
  <si>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</si>
  <si>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</si>
  <si>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</si>
  <si>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</si>
  <si>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</si>
  <si>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</si>
  <si>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</si>
  <si>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</si>
  <si>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</si>
  <si>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</si>
  <si>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</si>
  <si>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</si>
  <si>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</si>
  <si>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</si>
  <si>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</si>
  <si>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</si>
  <si>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</si>
  <si>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</si>
  <si>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</si>
  <si>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</si>
  <si>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</si>
  <si>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</si>
  <si>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</si>
  <si>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</si>
  <si>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</si>
  <si>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</si>
  <si>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</si>
  <si>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</si>
  <si>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</si>
  <si>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</si>
  <si>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</si>
  <si>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</si>
  <si>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</si>
  <si>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</si>
  <si>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</si>
  <si>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</si>
  <si>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</si>
  <si>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</si>
  <si>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</si>
  <si>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</si>
  <si>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</si>
  <si>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</si>
  <si>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</si>
  <si>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</si>
  <si>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</si>
  <si>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</si>
  <si>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</si>
  <si>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</si>
  <si>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</si>
  <si>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</si>
  <si>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</si>
  <si>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</si>
  <si>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</si>
  <si>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</si>
  <si>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</si>
  <si>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</si>
  <si>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</si>
  <si>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</si>
  <si>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</si>
  <si>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</si>
  <si>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</si>
  <si>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</si>
  <si>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</si>
  <si>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</si>
  <si>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</si>
  <si>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</si>
  <si>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</si>
  <si>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</si>
  <si>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</si>
  <si>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</si>
  <si>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</si>
  <si>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</si>
  <si>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</si>
  <si>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</si>
  <si>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</si>
  <si>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</si>
  <si>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</si>
  <si>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</si>
  <si>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</si>
  <si>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</si>
  <si>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</si>
  <si>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</si>
  <si>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</si>
  <si>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</si>
  <si>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</si>
  <si>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</si>
  <si>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</si>
  <si>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</si>
  <si>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</si>
  <si>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</si>
  <si>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</si>
  <si>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</si>
  <si>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</si>
  <si>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</si>
  <si>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</si>
  <si>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</si>
  <si>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</si>
  <si>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</si>
  <si>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</si>
  <si>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</si>
  <si>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</si>
  <si>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</si>
  <si>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</si>
  <si>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</si>
  <si>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</si>
  <si>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</si>
  <si>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</si>
  <si>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</si>
  <si>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</si>
  <si>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</si>
  <si>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</si>
  <si>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</si>
  <si>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</si>
  <si>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</si>
  <si>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</si>
  <si>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</si>
  <si>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</si>
  <si>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</si>
  <si>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</si>
  <si>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</si>
  <si>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</si>
  <si>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</si>
  <si>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</si>
  <si>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</si>
  <si>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</si>
  <si>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</si>
  <si>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</si>
  <si>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</si>
  <si>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</si>
  <si>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</si>
  <si>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</si>
  <si>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</si>
  <si>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</si>
  <si>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</si>
  <si>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</si>
  <si>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</si>
  <si>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</si>
  <si>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</si>
  <si>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</si>
  <si>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</si>
  <si>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</si>
  <si>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</si>
  <si>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</si>
  <si>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</si>
  <si>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</si>
  <si>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</si>
  <si>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</si>
  <si>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</si>
  <si>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</si>
  <si>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</si>
  <si>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</si>
  <si>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</si>
  <si>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</si>
  <si>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</si>
  <si>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</si>
  <si>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</si>
  <si>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</si>
  <si>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</si>
  <si>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</si>
  <si>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</si>
  <si>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</si>
  <si>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</si>
  <si>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</si>
  <si>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</si>
  <si>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</si>
  <si>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</si>
  <si>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</si>
  <si>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</si>
  <si>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</si>
  <si>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</si>
  <si>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</si>
  <si>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</si>
  <si>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</si>
  <si>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</si>
  <si>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</si>
  <si>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</si>
  <si>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</si>
  <si>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</si>
  <si>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</si>
  <si>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</si>
  <si>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</si>
  <si>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</si>
  <si>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</si>
  <si>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</si>
  <si>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</si>
  <si>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</si>
  <si>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</si>
  <si>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</si>
  <si>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</si>
  <si>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</si>
  <si>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</si>
  <si>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</si>
  <si>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</si>
  <si>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</si>
  <si>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</si>
  <si>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</si>
  <si>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</si>
  <si>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</si>
  <si>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</si>
  <si>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</si>
  <si>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</si>
  <si>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</si>
  <si>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</si>
  <si>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</si>
  <si>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</si>
  <si>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</si>
  <si>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</si>
  <si>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</si>
  <si>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</si>
  <si>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</si>
  <si>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</si>
  <si>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</si>
  <si>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</si>
  <si>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</si>
  <si>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</si>
  <si>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</si>
  <si>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</si>
  <si>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</si>
  <si>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</si>
  <si>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</si>
  <si>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</si>
  <si>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</si>
  <si>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</si>
  <si>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</si>
  <si>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</si>
  <si>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</si>
  <si>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</si>
  <si>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</si>
  <si>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</si>
  <si>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</si>
  <si>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</si>
  <si>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</si>
  <si>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</si>
  <si>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</si>
  <si>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</si>
  <si>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</si>
  <si>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</si>
  <si>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</si>
  <si>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</si>
  <si>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</si>
  <si>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</si>
  <si>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</si>
  <si>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</si>
  <si>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</si>
  <si>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</si>
  <si>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</si>
  <si>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</si>
  <si>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</si>
  <si>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</si>
  <si>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</si>
  <si>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</si>
  <si>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</si>
  <si>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</si>
  <si>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</si>
  <si>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</si>
  <si>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</si>
  <si>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</si>
  <si>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</si>
  <si>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</si>
  <si>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</si>
  <si>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</si>
  <si>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</si>
  <si>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</si>
  <si>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</si>
  <si>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</si>
  <si>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</si>
  <si>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</si>
  <si>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</si>
  <si>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</si>
  <si>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</si>
  <si>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</si>
  <si>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</si>
  <si>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</si>
  <si>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</si>
  <si>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</si>
  <si>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</si>
  <si>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</si>
  <si>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</si>
  <si>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</si>
  <si>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</si>
  <si>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</si>
  <si>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</si>
  <si>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</si>
  <si>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</si>
  <si>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</si>
  <si>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</si>
  <si>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</si>
  <si>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</si>
  <si>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</si>
  <si>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</si>
  <si>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</si>
  <si>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</si>
  <si>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</si>
  <si>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</si>
  <si>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</si>
  <si>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</si>
  <si>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</si>
  <si>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</si>
  <si>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</si>
  <si>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</si>
  <si>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</si>
  <si>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</si>
  <si>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</si>
  <si>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</si>
  <si>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</si>
  <si>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</si>
  <si>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</si>
  <si>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</si>
  <si>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</si>
  <si>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</si>
  <si>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Opatija, 13.10.2020.</t>
  </si>
  <si>
    <t>Klaudija Šegota-Cuculić</t>
  </si>
  <si>
    <t>ksegota@fthm.hr</t>
  </si>
  <si>
    <t>UGOSTITELJSKA ŠKOLA OPATIJA</t>
  </si>
  <si>
    <t>RECEZA-REGIONALNI CENTAR ZABOK</t>
  </si>
  <si>
    <t>SREDNJA ŠKOLA ZABOK</t>
  </si>
  <si>
    <t>ERASMUS+ CAMPMASTER, SVEUČILIŠTE U RIJECI</t>
  </si>
  <si>
    <t>RCK PECEPT - REG. CENTAR PROFESIJA U TURIZMU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</si>
</sst>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1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7" fontId="55" fillId="0" borderId="51" xfId="0" applyNumberFormat="1" applyFont="1" applyFill="1" applyBorder="1" applyAlignment="1">
      <alignment horizontal="center" vertical="center"/>
    </xf>
    <xf numFmtId="166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7" fontId="55" fillId="0" borderId="51" xfId="74" applyNumberFormat="1" applyFont="1" applyFill="1" applyBorder="1" applyAlignment="1">
      <alignment horizontal="center" vertical="center"/>
    </xf>
    <xf numFmtId="167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7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13" fillId="57" borderId="1" xfId="15" quotePrefix="1" applyFill="1" applyAlignment="1">
      <alignment horizontal="left" vertical="center" indent="4"/>
    </xf>
    <xf numFmtId="0" fontId="13" fillId="57" borderId="1" xfId="15" quotePrefix="1" applyFill="1" applyAlignment="1">
      <alignment horizontal="left" vertical="center" inden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3" sqref="C3:E3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1" t="s">
        <v>2202</v>
      </c>
      <c r="D3" s="282"/>
      <c r="E3" s="28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4" t="s">
        <v>2336</v>
      </c>
      <c r="D4" s="285"/>
      <c r="E4" s="286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4" t="s">
        <v>2337</v>
      </c>
      <c r="D5" s="285"/>
      <c r="E5" s="286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4">
        <v>51294708</v>
      </c>
      <c r="D6" s="285"/>
      <c r="E6" s="286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4" t="s">
        <v>2338</v>
      </c>
      <c r="D7" s="285"/>
      <c r="E7" s="286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9" t="s">
        <v>2140</v>
      </c>
      <c r="C9" s="288"/>
      <c r="D9" s="288"/>
      <c r="E9" s="288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9" t="s">
        <v>3</v>
      </c>
      <c r="C10" s="288"/>
      <c r="D10" s="288"/>
      <c r="E10" s="288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7"/>
      <c r="C11" s="288"/>
      <c r="D11" s="288"/>
      <c r="E11" s="288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33459765</v>
      </c>
      <c r="D14" s="163">
        <f>+D15+D16</f>
        <v>32653928</v>
      </c>
      <c r="E14" s="163">
        <f>+E15+E16</f>
        <v>32118700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33459765</v>
      </c>
      <c r="D15" s="166">
        <f>'PLAN PRIHODA I PRIMITAKA '!D68</f>
        <v>32653928</v>
      </c>
      <c r="E15" s="166">
        <f>'PLAN PRIHODA I PRIMITAKA '!D109</f>
        <v>32118700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33417434</v>
      </c>
      <c r="D17" s="170">
        <f>+D18+D19</f>
        <v>32418329</v>
      </c>
      <c r="E17" s="170">
        <f>+E18+E19</f>
        <v>31836300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31884434</v>
      </c>
      <c r="D18" s="172">
        <f>'PLAN RASHODA I IZDATAKA'!D72</f>
        <v>32038329</v>
      </c>
      <c r="E18" s="172">
        <f>'PLAN RASHODA I IZDATAKA'!D92</f>
        <v>31496300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1533000</v>
      </c>
      <c r="D19" s="172">
        <f>'PLAN RASHODA I IZDATAKA'!D80</f>
        <v>380000</v>
      </c>
      <c r="E19" s="172">
        <f>'PLAN RASHODA I IZDATAKA'!D100</f>
        <v>340000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42331</v>
      </c>
      <c r="D20" s="163">
        <f>+D14-D17</f>
        <v>235599</v>
      </c>
      <c r="E20" s="163">
        <f>+E14-E17</f>
        <v>282400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7"/>
      <c r="C21" s="288"/>
      <c r="D21" s="288"/>
      <c r="E21" s="288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6744000</v>
      </c>
      <c r="D23" s="171">
        <f>'PLAN PRIHODA I PRIMITAKA '!D46</f>
        <v>6786331</v>
      </c>
      <c r="E23" s="171">
        <f>'PLAN PRIHODA I PRIMITAKA '!D87</f>
        <v>7021930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-6786331</v>
      </c>
      <c r="D24" s="175">
        <f>'PLAN PRIHODA I PRIMITAKA '!D48</f>
        <v>-7021930</v>
      </c>
      <c r="E24" s="176">
        <f>'PLAN PRIHODA I PRIMITAKA '!D89</f>
        <v>-7304330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7"/>
      <c r="C25" s="288"/>
      <c r="D25" s="288"/>
      <c r="E25" s="288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7"/>
      <c r="C30" s="288"/>
      <c r="D30" s="288"/>
      <c r="E30" s="288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H13" sqref="H13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90" t="s">
        <v>758</v>
      </c>
      <c r="B1" s="290"/>
      <c r="C1" s="290"/>
      <c r="D1" s="290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20127750</v>
      </c>
      <c r="H3" s="185">
        <v>20770850</v>
      </c>
      <c r="I3" s="185">
        <v>20874560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11</v>
      </c>
      <c r="D4" s="138" t="str">
        <f t="shared" ref="D4:D67" si="4">IFERROR(VLOOKUP(E4,$Q$6:$T$200,4,FALSE),"")</f>
        <v>Opći prihodi i primici</v>
      </c>
      <c r="E4" s="150" t="s">
        <v>776</v>
      </c>
      <c r="F4" s="191" t="str">
        <f t="shared" ref="F4:F67" si="5">IFERROR(VLOOKUP(E4,$Q$6:$T$200,2,FALSE),"")</f>
        <v>Prihodi iz nadležnog proračuna za financiranje redovne djelatnosti proračunskih korisnika</v>
      </c>
      <c r="G4" s="185">
        <v>2084140</v>
      </c>
      <c r="H4" s="185">
        <v>2084140</v>
      </c>
      <c r="I4" s="185">
        <v>2084140</v>
      </c>
      <c r="K4" s="141" t="str">
        <f t="shared" ref="K4:K67" si="6">LEFT(E4,3)</f>
        <v>671</v>
      </c>
      <c r="L4" s="141" t="str">
        <f t="shared" ref="L4:L67" si="7">LEFT(E4,2)</f>
        <v>67</v>
      </c>
    </row>
    <row r="5" spans="1:21">
      <c r="A5" s="139" t="str">
        <f>IF(E5="","",VLOOKUP('Opći dio'!$C$3,'Opći dio'!$L$6:$U$136,10,FALSE))</f>
        <v/>
      </c>
      <c r="B5" s="139" t="str">
        <f>IF(E5="","",VLOOKUP('Opći dio'!$C$3,'Opći dio'!$L$6:$U$136,9,FALSE))</f>
        <v/>
      </c>
      <c r="C5" s="187" t="str">
        <f t="shared" si="3"/>
        <v/>
      </c>
      <c r="D5" s="138" t="str">
        <f t="shared" si="4"/>
        <v/>
      </c>
      <c r="E5" s="150"/>
      <c r="F5" s="191" t="str">
        <f t="shared" si="5"/>
        <v/>
      </c>
      <c r="G5" s="185"/>
      <c r="H5" s="185">
        <v>0</v>
      </c>
      <c r="I5" s="185">
        <v>0</v>
      </c>
      <c r="K5" s="141" t="str">
        <f t="shared" si="6"/>
        <v/>
      </c>
      <c r="L5" s="141" t="str">
        <f t="shared" si="7"/>
        <v/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52</v>
      </c>
      <c r="D6" s="138" t="str">
        <f t="shared" si="4"/>
        <v xml:space="preserve">Ostale pomoći i darovnice </v>
      </c>
      <c r="E6" s="150">
        <v>639110000</v>
      </c>
      <c r="F6" s="191" t="str">
        <f t="shared" si="5"/>
        <v>Tekući prijenosi između proračunskih korisnika istog proračuna</v>
      </c>
      <c r="G6" s="185">
        <v>94000</v>
      </c>
      <c r="H6" s="185">
        <v>94000</v>
      </c>
      <c r="I6" s="185">
        <v>94000</v>
      </c>
      <c r="K6" s="141" t="str">
        <f t="shared" si="6"/>
        <v>639</v>
      </c>
      <c r="L6" s="141" t="str">
        <f t="shared" si="7"/>
        <v>63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/>
      </c>
      <c r="B7" s="139" t="str">
        <f>IF(E7="","",VLOOKUP('Opći dio'!$C$3,'Opći dio'!$L$6:$U$136,9,FALSE))</f>
        <v/>
      </c>
      <c r="C7" s="187" t="str">
        <f t="shared" si="3"/>
        <v/>
      </c>
      <c r="D7" s="138" t="str">
        <f t="shared" si="4"/>
        <v/>
      </c>
      <c r="E7" s="150"/>
      <c r="F7" s="191" t="str">
        <f t="shared" si="5"/>
        <v/>
      </c>
      <c r="G7" s="185"/>
      <c r="H7" s="185">
        <v>0</v>
      </c>
      <c r="I7" s="185">
        <v>0</v>
      </c>
      <c r="K7" s="141" t="str">
        <f t="shared" si="6"/>
        <v/>
      </c>
      <c r="L7" s="141" t="str">
        <f t="shared" si="7"/>
        <v/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52</v>
      </c>
      <c r="D8" s="138" t="str">
        <f t="shared" si="4"/>
        <v xml:space="preserve">Ostale pomoći i darovnice </v>
      </c>
      <c r="E8" s="150">
        <v>638140000</v>
      </c>
      <c r="F8" s="191" t="str">
        <f t="shared" si="5"/>
        <v>Tekuće pomoći od izvanproračunskog korisnika temeljem prijenosa EU sredstava</v>
      </c>
      <c r="G8" s="185">
        <v>950000</v>
      </c>
      <c r="H8" s="185">
        <v>740000</v>
      </c>
      <c r="I8" s="185">
        <v>50000</v>
      </c>
      <c r="K8" s="141" t="str">
        <f t="shared" si="6"/>
        <v>638</v>
      </c>
      <c r="L8" s="141" t="str">
        <f t="shared" si="7"/>
        <v>63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31</v>
      </c>
      <c r="D9" s="138" t="str">
        <f t="shared" si="4"/>
        <v>Vlastiti prihodi</v>
      </c>
      <c r="E9" s="150">
        <v>642990031</v>
      </c>
      <c r="F9" s="191" t="str">
        <f t="shared" si="5"/>
        <v>Ostali prihodi od nefinancijske imovine izvor 31</v>
      </c>
      <c r="G9" s="185">
        <v>66000</v>
      </c>
      <c r="H9" s="185">
        <v>66000</v>
      </c>
      <c r="I9" s="185">
        <v>66000</v>
      </c>
      <c r="K9" s="141" t="str">
        <f t="shared" si="6"/>
        <v>642</v>
      </c>
      <c r="L9" s="141" t="str">
        <f t="shared" si="7"/>
        <v>64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43</v>
      </c>
      <c r="D10" s="138" t="str">
        <f t="shared" si="4"/>
        <v>Ostali prihodi za posebne namjene</v>
      </c>
      <c r="E10" s="150">
        <v>652640000</v>
      </c>
      <c r="F10" s="191" t="str">
        <f t="shared" si="5"/>
        <v>Sufinanciranje cijene usluge, participacije i slično</v>
      </c>
      <c r="G10" s="185">
        <v>7700000</v>
      </c>
      <c r="H10" s="185">
        <v>6700000</v>
      </c>
      <c r="I10" s="185">
        <v>6700000</v>
      </c>
      <c r="K10" s="141" t="str">
        <f t="shared" si="6"/>
        <v>652</v>
      </c>
      <c r="L10" s="141" t="str">
        <f t="shared" si="7"/>
        <v>65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31</v>
      </c>
      <c r="D11" s="138" t="str">
        <f t="shared" si="4"/>
        <v>Vlastiti prihodi</v>
      </c>
      <c r="E11" s="150">
        <v>6615</v>
      </c>
      <c r="F11" s="191" t="str">
        <f t="shared" si="5"/>
        <v>Prihodi od pruženih usluga</v>
      </c>
      <c r="G11" s="185">
        <v>2000000</v>
      </c>
      <c r="H11" s="185">
        <v>2100000</v>
      </c>
      <c r="I11" s="185">
        <v>2200000</v>
      </c>
      <c r="K11" s="141" t="str">
        <f t="shared" si="6"/>
        <v>661</v>
      </c>
      <c r="L11" s="141" t="str">
        <f t="shared" si="7"/>
        <v>66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61</v>
      </c>
      <c r="D12" s="138" t="str">
        <f t="shared" si="4"/>
        <v xml:space="preserve">Donacije </v>
      </c>
      <c r="E12" s="150">
        <v>663130000</v>
      </c>
      <c r="F12" s="191" t="str">
        <f t="shared" si="5"/>
        <v>Tekuće donacije od trgovačkih društava</v>
      </c>
      <c r="G12" s="185">
        <v>30000</v>
      </c>
      <c r="H12" s="185">
        <v>40000</v>
      </c>
      <c r="I12" s="185">
        <v>50000</v>
      </c>
      <c r="K12" s="141" t="str">
        <f t="shared" si="6"/>
        <v>663</v>
      </c>
      <c r="L12" s="141" t="str">
        <f t="shared" si="7"/>
        <v>66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51</v>
      </c>
      <c r="D13" s="138" t="str">
        <f t="shared" si="4"/>
        <v xml:space="preserve">Pomoći EU </v>
      </c>
      <c r="E13" s="150">
        <v>632311700</v>
      </c>
      <c r="F13" s="191" t="str">
        <f t="shared" si="5"/>
        <v>Tekuće pomoći od institucija i tijela EU - ostalo</v>
      </c>
      <c r="G13" s="185">
        <v>332000</v>
      </c>
      <c r="H13" s="185">
        <v>0</v>
      </c>
      <c r="I13" s="185">
        <v>0</v>
      </c>
      <c r="K13" s="141" t="str">
        <f t="shared" si="6"/>
        <v>632</v>
      </c>
      <c r="L13" s="141" t="str">
        <f t="shared" si="7"/>
        <v>63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>08006</v>
      </c>
      <c r="B14" s="139" t="str">
        <f>IF(E14="","",VLOOKUP('Opći dio'!$C$3,'Opći dio'!$L$6:$U$136,9,FALSE))</f>
        <v>Sveučilišta i veleučilišta u Republici Hrvatskoj</v>
      </c>
      <c r="C14" s="187">
        <f t="shared" si="3"/>
        <v>52</v>
      </c>
      <c r="D14" s="138" t="str">
        <f t="shared" si="4"/>
        <v xml:space="preserve">Ostale pomoći i darovnice </v>
      </c>
      <c r="E14" s="150">
        <v>639310000</v>
      </c>
      <c r="F14" s="191" t="str">
        <f t="shared" si="5"/>
        <v>Tekući prijenosi između proračunskih korisnika istog proračuna temeljem prijenosa EU sredstava</v>
      </c>
      <c r="G14" s="185">
        <v>75875</v>
      </c>
      <c r="H14" s="185">
        <v>58938</v>
      </c>
      <c r="I14" s="185">
        <v>0</v>
      </c>
      <c r="K14" s="141" t="str">
        <f t="shared" si="6"/>
        <v>639</v>
      </c>
      <c r="L14" s="141" t="str">
        <f t="shared" si="7"/>
        <v>63</v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="90" zoomScaleNormal="90" workbookViewId="0">
      <pane ySplit="2" topLeftCell="A48" activePane="bottomLeft" state="frozen"/>
      <selection pane="bottomLeft" activeCell="G87" sqref="G87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91" t="s">
        <v>757</v>
      </c>
      <c r="B1" s="291"/>
      <c r="C1" s="291"/>
      <c r="D1" s="291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65</v>
      </c>
      <c r="H3" s="146" t="str">
        <f t="shared" ref="H3" si="2">IFERROR(VLOOKUP(G3,$X$6:$Y$200,2,FALSE),"")</f>
        <v>REDOVNA DJELATNOST SVEUČILIŠTA U RIJECI</v>
      </c>
      <c r="I3" s="185">
        <v>16524773</v>
      </c>
      <c r="J3" s="185">
        <v>17052781</v>
      </c>
      <c r="K3" s="185">
        <v>17137923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65</v>
      </c>
      <c r="H4" s="146" t="str">
        <f t="shared" ref="H4:H67" si="5">IFERROR(VLOOKUP(G4,$X$6:$Y$200,2,FALSE),"")</f>
        <v>REDOVNA DJELATNOST SVEUČILIŠTA U RIJECI</v>
      </c>
      <c r="I4" s="185">
        <v>421350</v>
      </c>
      <c r="J4" s="185">
        <v>434810</v>
      </c>
      <c r="K4" s="185">
        <v>436980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65</v>
      </c>
      <c r="H5" s="146" t="str">
        <f t="shared" si="5"/>
        <v>REDOVNA DJELATNOST SVEUČILIŠTA U RIJECI</v>
      </c>
      <c r="I5" s="185">
        <v>2726587</v>
      </c>
      <c r="J5" s="185">
        <v>2813709</v>
      </c>
      <c r="K5" s="185">
        <v>2827757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65</v>
      </c>
      <c r="H6" s="146" t="str">
        <f t="shared" si="5"/>
        <v>REDOVNA DJELATNOST SVEUČILIŠTA U RIJECI</v>
      </c>
      <c r="I6" s="185">
        <v>398890</v>
      </c>
      <c r="J6" s="185">
        <v>411640</v>
      </c>
      <c r="K6" s="185">
        <v>413700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65</v>
      </c>
      <c r="H7" s="146" t="str">
        <f t="shared" si="5"/>
        <v>REDOVNA DJELATNOST SVEUČILIŠTA U RIJECI</v>
      </c>
      <c r="I7" s="185">
        <v>20000</v>
      </c>
      <c r="J7" s="185">
        <v>20600</v>
      </c>
      <c r="K7" s="185">
        <v>20700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186" t="s">
        <v>65</v>
      </c>
      <c r="H8" s="146" t="str">
        <f t="shared" si="5"/>
        <v>REDOVNA DJELATNOST SVEUČILIŠTA U RIJECI</v>
      </c>
      <c r="I8" s="185">
        <v>36150</v>
      </c>
      <c r="J8" s="185">
        <v>37310</v>
      </c>
      <c r="K8" s="185">
        <v>37500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/>
      </c>
      <c r="B9" s="145" t="str">
        <f>IF(C9="","",VLOOKUP('Opći dio'!$C$3,'Opći dio'!$L$6:$U$136,9,FALSE))</f>
        <v/>
      </c>
      <c r="C9" s="151"/>
      <c r="D9" s="146" t="str">
        <f t="shared" si="3"/>
        <v/>
      </c>
      <c r="E9" s="151"/>
      <c r="F9" s="146" t="str">
        <f t="shared" si="4"/>
        <v/>
      </c>
      <c r="G9" s="186"/>
      <c r="H9" s="146" t="str">
        <f t="shared" si="5"/>
        <v/>
      </c>
      <c r="I9" s="185"/>
      <c r="J9" s="185"/>
      <c r="K9" s="185"/>
      <c r="M9" s="141" t="str">
        <f t="shared" si="6"/>
        <v/>
      </c>
      <c r="N9" s="141" t="str">
        <f t="shared" si="7"/>
        <v/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3113</v>
      </c>
      <c r="F10" s="146" t="str">
        <f t="shared" si="4"/>
        <v>Plaće za prekovremeni rad</v>
      </c>
      <c r="G10" s="186" t="s">
        <v>801</v>
      </c>
      <c r="H10" s="146" t="str">
        <f t="shared" si="5"/>
        <v>PROGRAMSKO FINANCIRANJE JAVNIH VISOKIH UČILIŠTA</v>
      </c>
      <c r="I10" s="185">
        <v>20000</v>
      </c>
      <c r="J10" s="185">
        <v>30000</v>
      </c>
      <c r="K10" s="185">
        <v>30000</v>
      </c>
      <c r="M10" s="141" t="str">
        <f t="shared" si="6"/>
        <v>311</v>
      </c>
      <c r="N10" s="141" t="str">
        <f t="shared" si="7"/>
        <v>31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3132</v>
      </c>
      <c r="F11" s="146" t="str">
        <f t="shared" si="4"/>
        <v>Doprinosi za obvezno zdravstveno osiguranje</v>
      </c>
      <c r="G11" s="186" t="s">
        <v>801</v>
      </c>
      <c r="H11" s="146" t="str">
        <f t="shared" si="5"/>
        <v>PROGRAMSKO FINANCIRANJE JAVNIH VISOKIH UČILIŠTA</v>
      </c>
      <c r="I11" s="185">
        <v>3300</v>
      </c>
      <c r="J11" s="185">
        <v>4950</v>
      </c>
      <c r="K11" s="185">
        <v>4950</v>
      </c>
      <c r="M11" s="141" t="str">
        <f t="shared" si="6"/>
        <v>313</v>
      </c>
      <c r="N11" s="141" t="str">
        <f t="shared" si="7"/>
        <v>31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3121</v>
      </c>
      <c r="F12" s="146" t="str">
        <f t="shared" si="4"/>
        <v>Ostali rashodi za zaposlene</v>
      </c>
      <c r="G12" s="186" t="s">
        <v>801</v>
      </c>
      <c r="H12" s="146" t="str">
        <f t="shared" si="5"/>
        <v>PROGRAMSKO FINANCIRANJE JAVNIH VISOKIH UČILIŠTA</v>
      </c>
      <c r="I12" s="185">
        <v>30000</v>
      </c>
      <c r="J12" s="185">
        <v>40000</v>
      </c>
      <c r="K12" s="185">
        <v>40000</v>
      </c>
      <c r="M12" s="141" t="str">
        <f t="shared" si="6"/>
        <v>312</v>
      </c>
      <c r="N12" s="141" t="str">
        <f t="shared" si="7"/>
        <v>31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3211</v>
      </c>
      <c r="F13" s="146" t="str">
        <f t="shared" si="4"/>
        <v>Službena putovanja</v>
      </c>
      <c r="G13" s="186" t="s">
        <v>801</v>
      </c>
      <c r="H13" s="146" t="str">
        <f t="shared" si="5"/>
        <v>PROGRAMSKO FINANCIRANJE JAVNIH VISOKIH UČILIŠTA</v>
      </c>
      <c r="I13" s="185">
        <v>10000</v>
      </c>
      <c r="J13" s="185">
        <v>30000</v>
      </c>
      <c r="K13" s="185">
        <v>30000</v>
      </c>
      <c r="M13" s="141" t="str">
        <f t="shared" si="6"/>
        <v>321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3213</v>
      </c>
      <c r="F14" s="146" t="str">
        <f t="shared" si="4"/>
        <v>Stručno usavršavanje zaposlenika</v>
      </c>
      <c r="G14" s="186" t="s">
        <v>801</v>
      </c>
      <c r="H14" s="146" t="str">
        <f t="shared" si="5"/>
        <v>PROGRAMSKO FINANCIRANJE JAVNIH VISOKIH UČILIŠTA</v>
      </c>
      <c r="I14" s="185">
        <v>40000</v>
      </c>
      <c r="J14" s="185">
        <v>100000</v>
      </c>
      <c r="K14" s="185">
        <v>100000</v>
      </c>
      <c r="M14" s="141" t="str">
        <f t="shared" si="6"/>
        <v>321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3221</v>
      </c>
      <c r="F15" s="146" t="str">
        <f t="shared" si="4"/>
        <v>Uredski materijal i ostali materijalni rashodi</v>
      </c>
      <c r="G15" s="186" t="s">
        <v>801</v>
      </c>
      <c r="H15" s="146" t="str">
        <f t="shared" si="5"/>
        <v>PROGRAMSKO FINANCIRANJE JAVNIH VISOKIH UČILIŠTA</v>
      </c>
      <c r="I15" s="185">
        <v>200000</v>
      </c>
      <c r="J15" s="185">
        <v>200000</v>
      </c>
      <c r="K15" s="185">
        <v>200000</v>
      </c>
      <c r="M15" s="141" t="str">
        <f t="shared" si="6"/>
        <v>322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3223</v>
      </c>
      <c r="F16" s="146" t="str">
        <f t="shared" si="4"/>
        <v>Energija</v>
      </c>
      <c r="G16" s="186" t="s">
        <v>801</v>
      </c>
      <c r="H16" s="146" t="str">
        <f t="shared" si="5"/>
        <v>PROGRAMSKO FINANCIRANJE JAVNIH VISOKIH UČILIŠTA</v>
      </c>
      <c r="I16" s="185">
        <v>220000</v>
      </c>
      <c r="J16" s="185">
        <v>230000</v>
      </c>
      <c r="K16" s="185">
        <v>240000</v>
      </c>
      <c r="M16" s="141" t="str">
        <f t="shared" si="6"/>
        <v>322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3224</v>
      </c>
      <c r="F17" s="146" t="str">
        <f t="shared" si="4"/>
        <v>Materijal i dijelovi za tekuće i investicijsko održavanje</v>
      </c>
      <c r="G17" s="186" t="s">
        <v>801</v>
      </c>
      <c r="H17" s="146" t="str">
        <f t="shared" si="5"/>
        <v>PROGRAMSKO FINANCIRANJE JAVNIH VISOKIH UČILIŠTA</v>
      </c>
      <c r="I17" s="185">
        <v>33000</v>
      </c>
      <c r="J17" s="185">
        <v>40000</v>
      </c>
      <c r="K17" s="185">
        <v>45000</v>
      </c>
      <c r="M17" s="141" t="str">
        <f t="shared" si="6"/>
        <v>322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3225</v>
      </c>
      <c r="F18" s="146" t="str">
        <f t="shared" si="4"/>
        <v>Sitni inventar i auto gume</v>
      </c>
      <c r="G18" s="186" t="s">
        <v>801</v>
      </c>
      <c r="H18" s="146" t="str">
        <f t="shared" si="5"/>
        <v>PROGRAMSKO FINANCIRANJE JAVNIH VISOKIH UČILIŠTA</v>
      </c>
      <c r="I18" s="185">
        <v>13000</v>
      </c>
      <c r="J18" s="185">
        <v>13000</v>
      </c>
      <c r="K18" s="185">
        <v>13000</v>
      </c>
      <c r="M18" s="141" t="str">
        <f t="shared" si="6"/>
        <v>322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3227</v>
      </c>
      <c r="F19" s="146" t="str">
        <f t="shared" si="4"/>
        <v>Službena, radna i zaštitna odjeća i obuća</v>
      </c>
      <c r="G19" s="186" t="s">
        <v>801</v>
      </c>
      <c r="H19" s="146" t="str">
        <f t="shared" si="5"/>
        <v>PROGRAMSKO FINANCIRANJE JAVNIH VISOKIH UČILIŠTA</v>
      </c>
      <c r="I19" s="185">
        <v>3000</v>
      </c>
      <c r="J19" s="185">
        <v>5000</v>
      </c>
      <c r="K19" s="185">
        <v>5000</v>
      </c>
      <c r="M19" s="141" t="str">
        <f t="shared" si="6"/>
        <v>322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3231</v>
      </c>
      <c r="F20" s="146" t="str">
        <f t="shared" si="4"/>
        <v>Usluge telefona, pošte i prijevoza</v>
      </c>
      <c r="G20" s="186" t="s">
        <v>801</v>
      </c>
      <c r="H20" s="146" t="str">
        <f t="shared" si="5"/>
        <v>PROGRAMSKO FINANCIRANJE JAVNIH VISOKIH UČILIŠTA</v>
      </c>
      <c r="I20" s="185">
        <v>165000</v>
      </c>
      <c r="J20" s="185">
        <v>170000</v>
      </c>
      <c r="K20" s="185">
        <v>175000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3232</v>
      </c>
      <c r="F21" s="146" t="str">
        <f t="shared" si="4"/>
        <v>Usluge tekućeg i investicijskog održavanja</v>
      </c>
      <c r="G21" s="186" t="s">
        <v>801</v>
      </c>
      <c r="H21" s="146" t="str">
        <f t="shared" si="5"/>
        <v>PROGRAMSKO FINANCIRANJE JAVNIH VISOKIH UČILIŠTA</v>
      </c>
      <c r="I21" s="185">
        <v>151840</v>
      </c>
      <c r="J21" s="185">
        <v>146190</v>
      </c>
      <c r="K21" s="185">
        <v>126190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3233</v>
      </c>
      <c r="F22" s="146" t="str">
        <f t="shared" si="4"/>
        <v>Usluge promidžbe i informiranja</v>
      </c>
      <c r="G22" s="186" t="s">
        <v>801</v>
      </c>
      <c r="H22" s="146" t="str">
        <f t="shared" si="5"/>
        <v>PROGRAMSKO FINANCIRANJE JAVNIH VISOKIH UČILIŠTA</v>
      </c>
      <c r="I22" s="185">
        <v>30000</v>
      </c>
      <c r="J22" s="185">
        <v>60000</v>
      </c>
      <c r="K22" s="185">
        <v>60000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3234</v>
      </c>
      <c r="F23" s="146" t="str">
        <f t="shared" si="4"/>
        <v>Komunalne usluge</v>
      </c>
      <c r="G23" s="186" t="s">
        <v>801</v>
      </c>
      <c r="H23" s="146" t="str">
        <f t="shared" si="5"/>
        <v>PROGRAMSKO FINANCIRANJE JAVNIH VISOKIH UČILIŠTA</v>
      </c>
      <c r="I23" s="185">
        <v>157000</v>
      </c>
      <c r="J23" s="185">
        <v>160000</v>
      </c>
      <c r="K23" s="185">
        <v>160000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3235</v>
      </c>
      <c r="F24" s="146" t="str">
        <f t="shared" si="4"/>
        <v>Zakupnine i najamnine</v>
      </c>
      <c r="G24" s="186" t="s">
        <v>801</v>
      </c>
      <c r="H24" s="146" t="str">
        <f t="shared" si="5"/>
        <v>PROGRAMSKO FINANCIRANJE JAVNIH VISOKIH UČILIŠTA</v>
      </c>
      <c r="I24" s="185">
        <v>50000</v>
      </c>
      <c r="J24" s="185">
        <v>50000</v>
      </c>
      <c r="K24" s="185">
        <v>50000</v>
      </c>
      <c r="M24" s="141" t="str">
        <f t="shared" si="6"/>
        <v>323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3237</v>
      </c>
      <c r="F25" s="146" t="str">
        <f t="shared" si="4"/>
        <v>Intelektualne i osobne usluge</v>
      </c>
      <c r="G25" s="186" t="s">
        <v>801</v>
      </c>
      <c r="H25" s="146" t="str">
        <f t="shared" si="5"/>
        <v>PROGRAMSKO FINANCIRANJE JAVNIH VISOKIH UČILIŠTA</v>
      </c>
      <c r="I25" s="185">
        <v>130000</v>
      </c>
      <c r="J25" s="185">
        <v>130000</v>
      </c>
      <c r="K25" s="185">
        <v>130000</v>
      </c>
      <c r="M25" s="141" t="str">
        <f t="shared" si="6"/>
        <v>323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3239</v>
      </c>
      <c r="F26" s="146" t="str">
        <f t="shared" si="4"/>
        <v>Ostale usluge</v>
      </c>
      <c r="G26" s="186" t="s">
        <v>801</v>
      </c>
      <c r="H26" s="146" t="str">
        <f t="shared" si="5"/>
        <v>PROGRAMSKO FINANCIRANJE JAVNIH VISOKIH UČILIŠTA</v>
      </c>
      <c r="I26" s="185">
        <v>130000</v>
      </c>
      <c r="J26" s="185">
        <v>130000</v>
      </c>
      <c r="K26" s="185">
        <v>130000</v>
      </c>
      <c r="M26" s="141" t="str">
        <f t="shared" si="6"/>
        <v>323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3238</v>
      </c>
      <c r="F27" s="146" t="str">
        <f t="shared" si="4"/>
        <v>Računalne usluge</v>
      </c>
      <c r="G27" s="186" t="s">
        <v>801</v>
      </c>
      <c r="H27" s="146" t="str">
        <f t="shared" si="5"/>
        <v>PROGRAMSKO FINANCIRANJE JAVNIH VISOKIH UČILIŠTA</v>
      </c>
      <c r="I27" s="185">
        <v>340000</v>
      </c>
      <c r="J27" s="185">
        <v>200000</v>
      </c>
      <c r="K27" s="185">
        <v>200000</v>
      </c>
      <c r="M27" s="141" t="str">
        <f t="shared" si="6"/>
        <v>323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3292</v>
      </c>
      <c r="F28" s="146" t="str">
        <f t="shared" si="4"/>
        <v>Premije osiguranja</v>
      </c>
      <c r="G28" s="186" t="s">
        <v>801</v>
      </c>
      <c r="H28" s="146" t="str">
        <f t="shared" si="5"/>
        <v>PROGRAMSKO FINANCIRANJE JAVNIH VISOKIH UČILIŠTA</v>
      </c>
      <c r="I28" s="185">
        <v>100000</v>
      </c>
      <c r="J28" s="185">
        <v>120000</v>
      </c>
      <c r="K28" s="185">
        <v>120000</v>
      </c>
      <c r="M28" s="141" t="str">
        <f t="shared" si="6"/>
        <v>329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3294</v>
      </c>
      <c r="F29" s="146" t="str">
        <f t="shared" si="4"/>
        <v>Članarine i norme</v>
      </c>
      <c r="G29" s="186" t="s">
        <v>801</v>
      </c>
      <c r="H29" s="146" t="str">
        <f t="shared" si="5"/>
        <v>PROGRAMSKO FINANCIRANJE JAVNIH VISOKIH UČILIŠTA</v>
      </c>
      <c r="I29" s="185">
        <v>30000</v>
      </c>
      <c r="J29" s="185">
        <v>30000</v>
      </c>
      <c r="K29" s="185">
        <v>30000</v>
      </c>
      <c r="M29" s="141" t="str">
        <f t="shared" si="6"/>
        <v>329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4241</v>
      </c>
      <c r="F30" s="146" t="str">
        <f t="shared" si="4"/>
        <v>Knjige</v>
      </c>
      <c r="G30" s="186" t="s">
        <v>801</v>
      </c>
      <c r="H30" s="146" t="str">
        <f t="shared" si="5"/>
        <v>PROGRAMSKO FINANCIRANJE JAVNIH VISOKIH UČILIŠTA</v>
      </c>
      <c r="I30" s="185">
        <v>100000</v>
      </c>
      <c r="J30" s="185">
        <v>100000</v>
      </c>
      <c r="K30" s="185">
        <v>100000</v>
      </c>
      <c r="M30" s="141" t="str">
        <f t="shared" si="6"/>
        <v>424</v>
      </c>
      <c r="N30" s="141" t="str">
        <f t="shared" si="7"/>
        <v>42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11</v>
      </c>
      <c r="D31" s="146" t="str">
        <f t="shared" si="3"/>
        <v>Opći prihodi i primici</v>
      </c>
      <c r="E31" s="151">
        <v>3431</v>
      </c>
      <c r="F31" s="146" t="str">
        <f t="shared" si="4"/>
        <v>Bankarske usluge i usluge platnog prometa</v>
      </c>
      <c r="G31" s="186" t="s">
        <v>801</v>
      </c>
      <c r="H31" s="146" t="str">
        <f t="shared" si="5"/>
        <v>PROGRAMSKO FINANCIRANJE JAVNIH VISOKIH UČILIŠTA</v>
      </c>
      <c r="I31" s="185">
        <v>25000</v>
      </c>
      <c r="J31" s="185">
        <v>25000</v>
      </c>
      <c r="K31" s="185">
        <v>25000</v>
      </c>
      <c r="M31" s="141" t="str">
        <f t="shared" si="6"/>
        <v>343</v>
      </c>
      <c r="N31" s="141" t="str">
        <f t="shared" si="7"/>
        <v>34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11</v>
      </c>
      <c r="D32" s="146" t="str">
        <f t="shared" si="3"/>
        <v>Opći prihodi i primici</v>
      </c>
      <c r="E32" s="151">
        <v>4221</v>
      </c>
      <c r="F32" s="146" t="str">
        <f t="shared" si="4"/>
        <v>Uredska oprema i namještaj</v>
      </c>
      <c r="G32" s="186" t="s">
        <v>801</v>
      </c>
      <c r="H32" s="146" t="str">
        <f t="shared" si="5"/>
        <v>PROGRAMSKO FINANCIRANJE JAVNIH VISOKIH UČILIŠTA</v>
      </c>
      <c r="I32" s="185">
        <v>63000</v>
      </c>
      <c r="J32" s="185">
        <v>20000</v>
      </c>
      <c r="K32" s="185">
        <v>20000</v>
      </c>
      <c r="M32" s="141" t="str">
        <f t="shared" si="6"/>
        <v>422</v>
      </c>
      <c r="N32" s="141" t="str">
        <f t="shared" si="7"/>
        <v>42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11</v>
      </c>
      <c r="D33" s="146" t="str">
        <f t="shared" si="3"/>
        <v>Opći prihodi i primici</v>
      </c>
      <c r="E33" s="151">
        <v>3299</v>
      </c>
      <c r="F33" s="146" t="str">
        <f t="shared" si="4"/>
        <v>Ostali nespomenuti rashodi poslovanja</v>
      </c>
      <c r="G33" s="186" t="s">
        <v>801</v>
      </c>
      <c r="H33" s="146" t="str">
        <f t="shared" si="5"/>
        <v>PROGRAMSKO FINANCIRANJE JAVNIH VISOKIH UČILIŠTA</v>
      </c>
      <c r="I33" s="185">
        <v>40000</v>
      </c>
      <c r="J33" s="185">
        <v>50000</v>
      </c>
      <c r="K33" s="185">
        <v>50000</v>
      </c>
      <c r="M33" s="141" t="str">
        <f t="shared" si="6"/>
        <v>329</v>
      </c>
      <c r="N33" s="141" t="str">
        <f t="shared" si="7"/>
        <v>32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31</v>
      </c>
      <c r="D34" s="146" t="str">
        <f t="shared" si="3"/>
        <v>Vlastiti prihodi</v>
      </c>
      <c r="E34" s="151">
        <v>3111</v>
      </c>
      <c r="F34" s="146" t="str">
        <f t="shared" si="4"/>
        <v>Plaće za redovan rad</v>
      </c>
      <c r="G34" s="186" t="s">
        <v>181</v>
      </c>
      <c r="H34" s="146" t="str">
        <f t="shared" si="5"/>
        <v>REDOVNA DJELATNOST SVEUČILIŠTA U RIJECI (IZ EVIDENCIJSKIH PRIHODA)</v>
      </c>
      <c r="I34" s="185">
        <v>530000</v>
      </c>
      <c r="J34" s="185">
        <v>560000</v>
      </c>
      <c r="K34" s="185">
        <v>620000</v>
      </c>
      <c r="M34" s="141" t="str">
        <f t="shared" si="6"/>
        <v>311</v>
      </c>
      <c r="N34" s="141" t="str">
        <f t="shared" si="7"/>
        <v>31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31</v>
      </c>
      <c r="D35" s="146" t="str">
        <f t="shared" si="3"/>
        <v>Vlastiti prihodi</v>
      </c>
      <c r="E35" s="151">
        <v>3211</v>
      </c>
      <c r="F35" s="146" t="str">
        <f t="shared" si="4"/>
        <v>Službena putovanja</v>
      </c>
      <c r="G35" s="186" t="s">
        <v>181</v>
      </c>
      <c r="H35" s="146" t="str">
        <f t="shared" si="5"/>
        <v>REDOVNA DJELATNOST SVEUČILIŠTA U RIJECI (IZ EVIDENCIJSKIH PRIHODA)</v>
      </c>
      <c r="I35" s="185">
        <v>30000</v>
      </c>
      <c r="J35" s="185">
        <v>30000</v>
      </c>
      <c r="K35" s="185">
        <v>30000</v>
      </c>
      <c r="M35" s="141" t="str">
        <f t="shared" si="6"/>
        <v>321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31</v>
      </c>
      <c r="D36" s="146" t="str">
        <f t="shared" si="3"/>
        <v>Vlastiti prihodi</v>
      </c>
      <c r="E36" s="151">
        <v>3132</v>
      </c>
      <c r="F36" s="146" t="str">
        <f t="shared" si="4"/>
        <v>Doprinosi za obvezno zdravstveno osiguranje</v>
      </c>
      <c r="G36" s="186" t="s">
        <v>181</v>
      </c>
      <c r="H36" s="146" t="str">
        <f t="shared" si="5"/>
        <v>REDOVNA DJELATNOST SVEUČILIŠTA U RIJECI (IZ EVIDENCIJSKIH PRIHODA)</v>
      </c>
      <c r="I36" s="185">
        <v>87450</v>
      </c>
      <c r="J36" s="185">
        <v>92400</v>
      </c>
      <c r="K36" s="185">
        <v>102300</v>
      </c>
      <c r="M36" s="141" t="str">
        <f t="shared" si="6"/>
        <v>313</v>
      </c>
      <c r="N36" s="141" t="str">
        <f t="shared" si="7"/>
        <v>31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31</v>
      </c>
      <c r="D37" s="146" t="str">
        <f t="shared" si="3"/>
        <v>Vlastiti prihodi</v>
      </c>
      <c r="E37" s="151">
        <v>3212</v>
      </c>
      <c r="F37" s="146" t="str">
        <f t="shared" si="4"/>
        <v>Naknade za prijevoz, za rad na terenu i odvojeni život</v>
      </c>
      <c r="G37" s="186" t="s">
        <v>181</v>
      </c>
      <c r="H37" s="146" t="str">
        <f t="shared" si="5"/>
        <v>REDOVNA DJELATNOST SVEUČILIŠTA U RIJECI (IZ EVIDENCIJSKIH PRIHODA)</v>
      </c>
      <c r="I37" s="185">
        <v>5000</v>
      </c>
      <c r="J37" s="185">
        <v>1000</v>
      </c>
      <c r="K37" s="185">
        <v>1000</v>
      </c>
      <c r="M37" s="141" t="str">
        <f t="shared" si="6"/>
        <v>321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31</v>
      </c>
      <c r="D38" s="146" t="str">
        <f t="shared" si="3"/>
        <v>Vlastiti prihodi</v>
      </c>
      <c r="E38" s="151">
        <v>3221</v>
      </c>
      <c r="F38" s="146" t="str">
        <f t="shared" si="4"/>
        <v>Uredski materijal i ostali materijalni rashodi</v>
      </c>
      <c r="G38" s="186" t="s">
        <v>181</v>
      </c>
      <c r="H38" s="146" t="str">
        <f t="shared" si="5"/>
        <v>REDOVNA DJELATNOST SVEUČILIŠTA U RIJECI (IZ EVIDENCIJSKIH PRIHODA)</v>
      </c>
      <c r="I38" s="185">
        <v>25000</v>
      </c>
      <c r="J38" s="185">
        <v>25000</v>
      </c>
      <c r="K38" s="185">
        <v>25000</v>
      </c>
      <c r="M38" s="141" t="str">
        <f t="shared" si="6"/>
        <v>322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31</v>
      </c>
      <c r="D39" s="146" t="str">
        <f t="shared" si="3"/>
        <v>Vlastiti prihodi</v>
      </c>
      <c r="E39" s="151">
        <v>3222</v>
      </c>
      <c r="F39" s="146" t="str">
        <f t="shared" si="4"/>
        <v>Materijal i sirovine</v>
      </c>
      <c r="G39" s="186" t="s">
        <v>181</v>
      </c>
      <c r="H39" s="146" t="str">
        <f t="shared" si="5"/>
        <v>REDOVNA DJELATNOST SVEUČILIŠTA U RIJECI (IZ EVIDENCIJSKIH PRIHODA)</v>
      </c>
      <c r="I39" s="185">
        <v>70000</v>
      </c>
      <c r="J39" s="185">
        <v>77000</v>
      </c>
      <c r="K39" s="185">
        <v>80000</v>
      </c>
      <c r="M39" s="141" t="str">
        <f t="shared" si="6"/>
        <v>322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31</v>
      </c>
      <c r="D40" s="146" t="str">
        <f t="shared" si="3"/>
        <v>Vlastiti prihodi</v>
      </c>
      <c r="E40" s="151">
        <v>3223</v>
      </c>
      <c r="F40" s="146" t="str">
        <f t="shared" si="4"/>
        <v>Energija</v>
      </c>
      <c r="G40" s="186" t="s">
        <v>181</v>
      </c>
      <c r="H40" s="146" t="str">
        <f t="shared" si="5"/>
        <v>REDOVNA DJELATNOST SVEUČILIŠTA U RIJECI (IZ EVIDENCIJSKIH PRIHODA)</v>
      </c>
      <c r="I40" s="185">
        <v>16000</v>
      </c>
      <c r="J40" s="185">
        <v>16000</v>
      </c>
      <c r="K40" s="185">
        <v>16000</v>
      </c>
      <c r="M40" s="141" t="str">
        <f t="shared" si="6"/>
        <v>322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31</v>
      </c>
      <c r="D41" s="146" t="str">
        <f t="shared" si="3"/>
        <v>Vlastiti prihodi</v>
      </c>
      <c r="E41" s="151">
        <v>3225</v>
      </c>
      <c r="F41" s="146" t="str">
        <f t="shared" si="4"/>
        <v>Sitni inventar i auto gume</v>
      </c>
      <c r="G41" s="186" t="s">
        <v>181</v>
      </c>
      <c r="H41" s="146" t="str">
        <f t="shared" si="5"/>
        <v>REDOVNA DJELATNOST SVEUČILIŠTA U RIJECI (IZ EVIDENCIJSKIH PRIHODA)</v>
      </c>
      <c r="I41" s="185">
        <v>25000</v>
      </c>
      <c r="J41" s="185">
        <v>25000</v>
      </c>
      <c r="K41" s="185">
        <v>25000</v>
      </c>
      <c r="M41" s="141" t="str">
        <f t="shared" si="6"/>
        <v>322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31</v>
      </c>
      <c r="D42" s="146" t="str">
        <f t="shared" si="3"/>
        <v>Vlastiti prihodi</v>
      </c>
      <c r="E42" s="151">
        <v>3233</v>
      </c>
      <c r="F42" s="146" t="str">
        <f t="shared" si="4"/>
        <v>Usluge promidžbe i informiranja</v>
      </c>
      <c r="G42" s="186" t="s">
        <v>181</v>
      </c>
      <c r="H42" s="146" t="str">
        <f t="shared" si="5"/>
        <v>REDOVNA DJELATNOST SVEUČILIŠTA U RIJECI (IZ EVIDENCIJSKIH PRIHODA)</v>
      </c>
      <c r="I42" s="185">
        <v>40000</v>
      </c>
      <c r="J42" s="185">
        <v>40000</v>
      </c>
      <c r="K42" s="185">
        <v>40000</v>
      </c>
      <c r="M42" s="141" t="str">
        <f t="shared" si="6"/>
        <v>323</v>
      </c>
      <c r="N42" s="141" t="str">
        <f t="shared" si="7"/>
        <v>32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31</v>
      </c>
      <c r="D43" s="146" t="str">
        <f t="shared" si="3"/>
        <v>Vlastiti prihodi</v>
      </c>
      <c r="E43" s="151">
        <v>3234</v>
      </c>
      <c r="F43" s="146" t="str">
        <f t="shared" si="4"/>
        <v>Komunalne usluge</v>
      </c>
      <c r="G43" s="186" t="s">
        <v>181</v>
      </c>
      <c r="H43" s="146" t="str">
        <f t="shared" si="5"/>
        <v>REDOVNA DJELATNOST SVEUČILIŠTA U RIJECI (IZ EVIDENCIJSKIH PRIHODA)</v>
      </c>
      <c r="I43" s="185">
        <v>5000</v>
      </c>
      <c r="J43" s="185">
        <v>5000</v>
      </c>
      <c r="K43" s="185">
        <v>5000</v>
      </c>
      <c r="M43" s="141" t="str">
        <f t="shared" si="6"/>
        <v>323</v>
      </c>
      <c r="N43" s="141" t="str">
        <f t="shared" si="7"/>
        <v>32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31</v>
      </c>
      <c r="D44" s="146" t="str">
        <f t="shared" si="3"/>
        <v>Vlastiti prihodi</v>
      </c>
      <c r="E44" s="151">
        <v>3235</v>
      </c>
      <c r="F44" s="146" t="str">
        <f t="shared" si="4"/>
        <v>Zakupnine i najamnine</v>
      </c>
      <c r="G44" s="186" t="s">
        <v>181</v>
      </c>
      <c r="H44" s="146" t="str">
        <f t="shared" si="5"/>
        <v>REDOVNA DJELATNOST SVEUČILIŠTA U RIJECI (IZ EVIDENCIJSKIH PRIHODA)</v>
      </c>
      <c r="I44" s="185">
        <v>40000</v>
      </c>
      <c r="J44" s="185">
        <v>40000</v>
      </c>
      <c r="K44" s="185">
        <v>40000</v>
      </c>
      <c r="M44" s="141" t="str">
        <f t="shared" si="6"/>
        <v>323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31</v>
      </c>
      <c r="D45" s="146" t="str">
        <f t="shared" si="3"/>
        <v>Vlastiti prihodi</v>
      </c>
      <c r="E45" s="151">
        <v>3237</v>
      </c>
      <c r="F45" s="146" t="str">
        <f t="shared" si="4"/>
        <v>Intelektualne i osobne usluge</v>
      </c>
      <c r="G45" s="186" t="s">
        <v>181</v>
      </c>
      <c r="H45" s="146" t="str">
        <f t="shared" si="5"/>
        <v>REDOVNA DJELATNOST SVEUČILIŠTA U RIJECI (IZ EVIDENCIJSKIH PRIHODA)</v>
      </c>
      <c r="I45" s="185">
        <v>950000</v>
      </c>
      <c r="J45" s="185">
        <v>980000</v>
      </c>
      <c r="K45" s="185">
        <v>1010000</v>
      </c>
      <c r="M45" s="141" t="str">
        <f t="shared" si="6"/>
        <v>323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31</v>
      </c>
      <c r="D46" s="146" t="str">
        <f t="shared" si="3"/>
        <v>Vlastiti prihodi</v>
      </c>
      <c r="E46" s="151">
        <v>3238</v>
      </c>
      <c r="F46" s="146" t="str">
        <f t="shared" si="4"/>
        <v>Računalne usluge</v>
      </c>
      <c r="G46" s="186" t="s">
        <v>181</v>
      </c>
      <c r="H46" s="146" t="str">
        <f t="shared" si="5"/>
        <v>REDOVNA DJELATNOST SVEUČILIŠTA U RIJECI (IZ EVIDENCIJSKIH PRIHODA)</v>
      </c>
      <c r="I46" s="185">
        <v>20000</v>
      </c>
      <c r="J46" s="185">
        <v>20000</v>
      </c>
      <c r="K46" s="185">
        <v>20000</v>
      </c>
      <c r="M46" s="141" t="str">
        <f t="shared" si="6"/>
        <v>323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31</v>
      </c>
      <c r="D47" s="146" t="str">
        <f t="shared" si="3"/>
        <v>Vlastiti prihodi</v>
      </c>
      <c r="E47" s="151">
        <v>3239</v>
      </c>
      <c r="F47" s="146" t="str">
        <f t="shared" si="4"/>
        <v>Ostale usluge</v>
      </c>
      <c r="G47" s="186" t="s">
        <v>181</v>
      </c>
      <c r="H47" s="146" t="str">
        <f t="shared" si="5"/>
        <v>REDOVNA DJELATNOST SVEUČILIŠTA U RIJECI (IZ EVIDENCIJSKIH PRIHODA)</v>
      </c>
      <c r="I47" s="185">
        <v>80000</v>
      </c>
      <c r="J47" s="185">
        <v>80000</v>
      </c>
      <c r="K47" s="185">
        <v>80000</v>
      </c>
      <c r="M47" s="141" t="str">
        <f t="shared" si="6"/>
        <v>323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31</v>
      </c>
      <c r="D48" s="146" t="str">
        <f t="shared" si="3"/>
        <v>Vlastiti prihodi</v>
      </c>
      <c r="E48" s="151">
        <v>3293</v>
      </c>
      <c r="F48" s="146" t="str">
        <f t="shared" si="4"/>
        <v>Reprezentacija</v>
      </c>
      <c r="G48" s="186" t="s">
        <v>181</v>
      </c>
      <c r="H48" s="146" t="str">
        <f t="shared" si="5"/>
        <v>REDOVNA DJELATNOST SVEUČILIŠTA U RIJECI (IZ EVIDENCIJSKIH PRIHODA)</v>
      </c>
      <c r="I48" s="185">
        <v>40000</v>
      </c>
      <c r="J48" s="185">
        <v>40000</v>
      </c>
      <c r="K48" s="185">
        <v>40000</v>
      </c>
      <c r="M48" s="141" t="str">
        <f t="shared" si="6"/>
        <v>329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31</v>
      </c>
      <c r="D49" s="146" t="str">
        <f t="shared" si="3"/>
        <v>Vlastiti prihodi</v>
      </c>
      <c r="E49" s="151">
        <v>3294</v>
      </c>
      <c r="F49" s="146" t="str">
        <f t="shared" si="4"/>
        <v>Članarine i norme</v>
      </c>
      <c r="G49" s="186" t="s">
        <v>181</v>
      </c>
      <c r="H49" s="146" t="str">
        <f t="shared" si="5"/>
        <v>REDOVNA DJELATNOST SVEUČILIŠTA U RIJECI (IZ EVIDENCIJSKIH PRIHODA)</v>
      </c>
      <c r="I49" s="185">
        <v>34000</v>
      </c>
      <c r="J49" s="185">
        <v>34000</v>
      </c>
      <c r="K49" s="185">
        <v>34000</v>
      </c>
      <c r="M49" s="141" t="str">
        <f t="shared" si="6"/>
        <v>329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31</v>
      </c>
      <c r="D50" s="146" t="str">
        <f t="shared" si="3"/>
        <v>Vlastiti prihodi</v>
      </c>
      <c r="E50" s="151">
        <v>3299</v>
      </c>
      <c r="F50" s="146" t="str">
        <f t="shared" si="4"/>
        <v>Ostali nespomenuti rashodi poslovanja</v>
      </c>
      <c r="G50" s="186" t="s">
        <v>181</v>
      </c>
      <c r="H50" s="146" t="str">
        <f t="shared" si="5"/>
        <v>REDOVNA DJELATNOST SVEUČILIŠTA U RIJECI (IZ EVIDENCIJSKIH PRIHODA)</v>
      </c>
      <c r="I50" s="185">
        <v>40000</v>
      </c>
      <c r="J50" s="185">
        <v>40000</v>
      </c>
      <c r="K50" s="185">
        <v>40000</v>
      </c>
      <c r="M50" s="141" t="str">
        <f t="shared" si="6"/>
        <v>329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31</v>
      </c>
      <c r="D51" s="146" t="str">
        <f t="shared" si="3"/>
        <v>Vlastiti prihodi</v>
      </c>
      <c r="E51" s="151">
        <v>3431</v>
      </c>
      <c r="F51" s="146" t="str">
        <f t="shared" si="4"/>
        <v>Bankarske usluge i usluge platnog prometa</v>
      </c>
      <c r="G51" s="186" t="s">
        <v>181</v>
      </c>
      <c r="H51" s="146" t="str">
        <f t="shared" si="5"/>
        <v>REDOVNA DJELATNOST SVEUČILIŠTA U RIJECI (IZ EVIDENCIJSKIH PRIHODA)</v>
      </c>
      <c r="I51" s="185">
        <v>1000</v>
      </c>
      <c r="J51" s="185">
        <v>1000</v>
      </c>
      <c r="K51" s="185">
        <v>1000</v>
      </c>
      <c r="M51" s="141" t="str">
        <f t="shared" si="6"/>
        <v>343</v>
      </c>
      <c r="N51" s="141" t="str">
        <f t="shared" si="7"/>
        <v>34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31</v>
      </c>
      <c r="D52" s="146" t="str">
        <f t="shared" si="3"/>
        <v>Vlastiti prihodi</v>
      </c>
      <c r="E52" s="151">
        <v>3812</v>
      </c>
      <c r="F52" s="146" t="str">
        <f t="shared" si="4"/>
        <v>Tekuće donacije u naravi</v>
      </c>
      <c r="G52" s="186" t="s">
        <v>181</v>
      </c>
      <c r="H52" s="146" t="str">
        <f t="shared" si="5"/>
        <v>REDOVNA DJELATNOST SVEUČILIŠTA U RIJECI (IZ EVIDENCIJSKIH PRIHODA)</v>
      </c>
      <c r="I52" s="185">
        <v>20000</v>
      </c>
      <c r="J52" s="185">
        <v>20000</v>
      </c>
      <c r="K52" s="185">
        <v>20000</v>
      </c>
      <c r="M52" s="141" t="str">
        <f t="shared" si="6"/>
        <v>381</v>
      </c>
      <c r="N52" s="141" t="str">
        <f t="shared" si="7"/>
        <v>38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31</v>
      </c>
      <c r="D53" s="146" t="str">
        <f t="shared" si="3"/>
        <v>Vlastiti prihodi</v>
      </c>
      <c r="E53" s="151">
        <v>3227</v>
      </c>
      <c r="F53" s="146" t="str">
        <f t="shared" si="4"/>
        <v>Službena, radna i zaštitna odjeća i obuća</v>
      </c>
      <c r="G53" s="186" t="s">
        <v>181</v>
      </c>
      <c r="H53" s="146" t="str">
        <f t="shared" si="5"/>
        <v>REDOVNA DJELATNOST SVEUČILIŠTA U RIJECI (IZ EVIDENCIJSKIH PRIHODA)</v>
      </c>
      <c r="I53" s="185">
        <v>10000</v>
      </c>
      <c r="J53" s="185">
        <v>10000</v>
      </c>
      <c r="K53" s="185">
        <v>10000</v>
      </c>
      <c r="M53" s="141" t="str">
        <f t="shared" si="6"/>
        <v>322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43</v>
      </c>
      <c r="D54" s="146" t="str">
        <f t="shared" si="3"/>
        <v>Ostali prihodi za posebne namjene</v>
      </c>
      <c r="E54" s="151">
        <v>3111</v>
      </c>
      <c r="F54" s="146" t="str">
        <f t="shared" si="4"/>
        <v>Plaće za redovan rad</v>
      </c>
      <c r="G54" s="186" t="s">
        <v>181</v>
      </c>
      <c r="H54" s="146" t="str">
        <f t="shared" si="5"/>
        <v>REDOVNA DJELATNOST SVEUČILIŠTA U RIJECI (IZ EVIDENCIJSKIH PRIHODA)</v>
      </c>
      <c r="I54" s="185">
        <v>2600000</v>
      </c>
      <c r="J54" s="185">
        <v>2600000</v>
      </c>
      <c r="K54" s="185">
        <v>2600000</v>
      </c>
      <c r="M54" s="141" t="str">
        <f t="shared" si="6"/>
        <v>311</v>
      </c>
      <c r="N54" s="141" t="str">
        <f t="shared" si="7"/>
        <v>31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43</v>
      </c>
      <c r="D55" s="146" t="str">
        <f t="shared" si="3"/>
        <v>Ostali prihodi za posebne namjene</v>
      </c>
      <c r="E55" s="151">
        <v>3121</v>
      </c>
      <c r="F55" s="146" t="str">
        <f t="shared" si="4"/>
        <v>Ostali rashodi za zaposlene</v>
      </c>
      <c r="G55" s="186" t="s">
        <v>181</v>
      </c>
      <c r="H55" s="146" t="str">
        <f t="shared" si="5"/>
        <v>REDOVNA DJELATNOST SVEUČILIŠTA U RIJECI (IZ EVIDENCIJSKIH PRIHODA)</v>
      </c>
      <c r="I55" s="185">
        <v>980000</v>
      </c>
      <c r="J55" s="185">
        <v>980000</v>
      </c>
      <c r="K55" s="185">
        <v>980000</v>
      </c>
      <c r="M55" s="141" t="str">
        <f t="shared" si="6"/>
        <v>312</v>
      </c>
      <c r="N55" s="141" t="str">
        <f t="shared" si="7"/>
        <v>31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43</v>
      </c>
      <c r="D56" s="146" t="str">
        <f t="shared" si="3"/>
        <v>Ostali prihodi za posebne namjene</v>
      </c>
      <c r="E56" s="151">
        <v>3132</v>
      </c>
      <c r="F56" s="146" t="str">
        <f t="shared" si="4"/>
        <v>Doprinosi za obvezno zdravstveno osiguranje</v>
      </c>
      <c r="G56" s="186" t="s">
        <v>181</v>
      </c>
      <c r="H56" s="146" t="str">
        <f t="shared" si="5"/>
        <v>REDOVNA DJELATNOST SVEUČILIŠTA U RIJECI (IZ EVIDENCIJSKIH PRIHODA)</v>
      </c>
      <c r="I56" s="185">
        <v>429000</v>
      </c>
      <c r="J56" s="185">
        <v>429000</v>
      </c>
      <c r="K56" s="185">
        <v>429000</v>
      </c>
      <c r="M56" s="141" t="str">
        <f t="shared" si="6"/>
        <v>313</v>
      </c>
      <c r="N56" s="141" t="str">
        <f t="shared" si="7"/>
        <v>31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43</v>
      </c>
      <c r="D57" s="146" t="str">
        <f t="shared" si="3"/>
        <v>Ostali prihodi za posebne namjene</v>
      </c>
      <c r="E57" s="151">
        <v>3212</v>
      </c>
      <c r="F57" s="146" t="str">
        <f t="shared" si="4"/>
        <v>Naknade za prijevoz, za rad na terenu i odvojeni život</v>
      </c>
      <c r="G57" s="186" t="s">
        <v>181</v>
      </c>
      <c r="H57" s="146" t="str">
        <f t="shared" si="5"/>
        <v>REDOVNA DJELATNOST SVEUČILIŠTA U RIJECI (IZ EVIDENCIJSKIH PRIHODA)</v>
      </c>
      <c r="I57" s="185">
        <v>50000</v>
      </c>
      <c r="J57" s="185">
        <v>50000</v>
      </c>
      <c r="K57" s="185">
        <v>50000</v>
      </c>
      <c r="M57" s="141" t="str">
        <f t="shared" si="6"/>
        <v>321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43</v>
      </c>
      <c r="D58" s="146" t="str">
        <f t="shared" si="3"/>
        <v>Ostali prihodi za posebne namjene</v>
      </c>
      <c r="E58" s="151">
        <v>3213</v>
      </c>
      <c r="F58" s="146" t="str">
        <f t="shared" si="4"/>
        <v>Stručno usavršavanje zaposlenika</v>
      </c>
      <c r="G58" s="186" t="s">
        <v>181</v>
      </c>
      <c r="H58" s="146" t="str">
        <f t="shared" si="5"/>
        <v>REDOVNA DJELATNOST SVEUČILIŠTA U RIJECI (IZ EVIDENCIJSKIH PRIHODA)</v>
      </c>
      <c r="I58" s="185">
        <v>55000</v>
      </c>
      <c r="J58" s="185">
        <v>55000</v>
      </c>
      <c r="K58" s="185">
        <v>55000</v>
      </c>
      <c r="M58" s="141" t="str">
        <f t="shared" si="6"/>
        <v>321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43</v>
      </c>
      <c r="D59" s="146" t="str">
        <f t="shared" si="3"/>
        <v>Ostali prihodi za posebne namjene</v>
      </c>
      <c r="E59" s="151">
        <v>3221</v>
      </c>
      <c r="F59" s="146" t="str">
        <f t="shared" si="4"/>
        <v>Uredski materijal i ostali materijalni rashodi</v>
      </c>
      <c r="G59" s="186" t="s">
        <v>181</v>
      </c>
      <c r="H59" s="146" t="str">
        <f t="shared" si="5"/>
        <v>REDOVNA DJELATNOST SVEUČILIŠTA U RIJECI (IZ EVIDENCIJSKIH PRIHODA)</v>
      </c>
      <c r="I59" s="185">
        <v>250000</v>
      </c>
      <c r="J59" s="185">
        <v>270000</v>
      </c>
      <c r="K59" s="185">
        <v>290000</v>
      </c>
      <c r="M59" s="141" t="str">
        <f t="shared" si="6"/>
        <v>322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43</v>
      </c>
      <c r="D60" s="146" t="str">
        <f t="shared" si="3"/>
        <v>Ostali prihodi za posebne namjene</v>
      </c>
      <c r="E60" s="151">
        <v>3222</v>
      </c>
      <c r="F60" s="146" t="str">
        <f t="shared" si="4"/>
        <v>Materijal i sirovine</v>
      </c>
      <c r="G60" s="186" t="s">
        <v>181</v>
      </c>
      <c r="H60" s="146" t="str">
        <f t="shared" si="5"/>
        <v>REDOVNA DJELATNOST SVEUČILIŠTA U RIJECI (IZ EVIDENCIJSKIH PRIHODA)</v>
      </c>
      <c r="I60" s="185">
        <v>5000</v>
      </c>
      <c r="J60" s="185">
        <v>5000</v>
      </c>
      <c r="K60" s="185">
        <v>5000</v>
      </c>
      <c r="M60" s="141" t="str">
        <f t="shared" si="6"/>
        <v>322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43</v>
      </c>
      <c r="D61" s="146" t="str">
        <f t="shared" si="3"/>
        <v>Ostali prihodi za posebne namjene</v>
      </c>
      <c r="E61" s="151">
        <v>3223</v>
      </c>
      <c r="F61" s="146" t="str">
        <f t="shared" si="4"/>
        <v>Energija</v>
      </c>
      <c r="G61" s="186" t="s">
        <v>181</v>
      </c>
      <c r="H61" s="146" t="str">
        <f t="shared" si="5"/>
        <v>REDOVNA DJELATNOST SVEUČILIŠTA U RIJECI (IZ EVIDENCIJSKIH PRIHODA)</v>
      </c>
      <c r="I61" s="185">
        <v>10000</v>
      </c>
      <c r="J61" s="185">
        <v>10000</v>
      </c>
      <c r="K61" s="185">
        <v>10000</v>
      </c>
      <c r="M61" s="141" t="str">
        <f t="shared" si="6"/>
        <v>322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43</v>
      </c>
      <c r="D62" s="146" t="str">
        <f t="shared" si="3"/>
        <v>Ostali prihodi za posebne namjene</v>
      </c>
      <c r="E62" s="151">
        <v>3224</v>
      </c>
      <c r="F62" s="146" t="str">
        <f t="shared" si="4"/>
        <v>Materijal i dijelovi za tekuće i investicijsko održavanje</v>
      </c>
      <c r="G62" s="186" t="s">
        <v>181</v>
      </c>
      <c r="H62" s="146" t="str">
        <f t="shared" si="5"/>
        <v>REDOVNA DJELATNOST SVEUČILIŠTA U RIJECI (IZ EVIDENCIJSKIH PRIHODA)</v>
      </c>
      <c r="I62" s="185">
        <v>10000</v>
      </c>
      <c r="J62" s="185">
        <v>10000</v>
      </c>
      <c r="K62" s="185">
        <v>10000</v>
      </c>
      <c r="M62" s="141" t="str">
        <f t="shared" si="6"/>
        <v>322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43</v>
      </c>
      <c r="D63" s="146" t="str">
        <f t="shared" si="3"/>
        <v>Ostali prihodi za posebne namjene</v>
      </c>
      <c r="E63" s="151">
        <v>3225</v>
      </c>
      <c r="F63" s="146" t="str">
        <f t="shared" si="4"/>
        <v>Sitni inventar i auto gume</v>
      </c>
      <c r="G63" s="186" t="s">
        <v>181</v>
      </c>
      <c r="H63" s="146" t="str">
        <f t="shared" si="5"/>
        <v>REDOVNA DJELATNOST SVEUČILIŠTA U RIJECI (IZ EVIDENCIJSKIH PRIHODA)</v>
      </c>
      <c r="I63" s="185">
        <v>10000</v>
      </c>
      <c r="J63" s="185">
        <v>10000</v>
      </c>
      <c r="K63" s="185">
        <v>10000</v>
      </c>
      <c r="M63" s="141" t="str">
        <f t="shared" si="6"/>
        <v>322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43</v>
      </c>
      <c r="D64" s="146" t="str">
        <f t="shared" si="3"/>
        <v>Ostali prihodi za posebne namjene</v>
      </c>
      <c r="E64" s="151">
        <v>3232</v>
      </c>
      <c r="F64" s="146" t="str">
        <f t="shared" si="4"/>
        <v>Usluge tekućeg i investicijskog održavanja</v>
      </c>
      <c r="G64" s="186" t="s">
        <v>181</v>
      </c>
      <c r="H64" s="146" t="str">
        <f t="shared" si="5"/>
        <v>REDOVNA DJELATNOST SVEUČILIŠTA U RIJECI (IZ EVIDENCIJSKIH PRIHODA)</v>
      </c>
      <c r="I64" s="185">
        <v>200000</v>
      </c>
      <c r="J64" s="185">
        <v>40000</v>
      </c>
      <c r="K64" s="185">
        <v>140000</v>
      </c>
      <c r="M64" s="141" t="str">
        <f t="shared" si="6"/>
        <v>323</v>
      </c>
      <c r="N64" s="141" t="str">
        <f t="shared" si="7"/>
        <v>32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43</v>
      </c>
      <c r="D65" s="146" t="str">
        <f t="shared" si="3"/>
        <v>Ostali prihodi za posebne namjene</v>
      </c>
      <c r="E65" s="151">
        <v>3233</v>
      </c>
      <c r="F65" s="146" t="str">
        <f t="shared" si="4"/>
        <v>Usluge promidžbe i informiranja</v>
      </c>
      <c r="G65" s="186" t="s">
        <v>181</v>
      </c>
      <c r="H65" s="146" t="str">
        <f t="shared" si="5"/>
        <v>REDOVNA DJELATNOST SVEUČILIŠTA U RIJECI (IZ EVIDENCIJSKIH PRIHODA)</v>
      </c>
      <c r="I65" s="185">
        <v>30000</v>
      </c>
      <c r="J65" s="185">
        <v>30000</v>
      </c>
      <c r="K65" s="185">
        <v>30000</v>
      </c>
      <c r="M65" s="141" t="str">
        <f t="shared" si="6"/>
        <v>323</v>
      </c>
      <c r="N65" s="141" t="str">
        <f t="shared" si="7"/>
        <v>32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43</v>
      </c>
      <c r="D66" s="146" t="str">
        <f t="shared" si="3"/>
        <v>Ostali prihodi za posebne namjene</v>
      </c>
      <c r="E66" s="151">
        <v>3234</v>
      </c>
      <c r="F66" s="146" t="str">
        <f t="shared" si="4"/>
        <v>Komunalne usluge</v>
      </c>
      <c r="G66" s="186" t="s">
        <v>181</v>
      </c>
      <c r="H66" s="146" t="str">
        <f t="shared" si="5"/>
        <v>REDOVNA DJELATNOST SVEUČILIŠTA U RIJECI (IZ EVIDENCIJSKIH PRIHODA)</v>
      </c>
      <c r="I66" s="185">
        <v>10000</v>
      </c>
      <c r="J66" s="185">
        <v>10000</v>
      </c>
      <c r="K66" s="185">
        <v>10000</v>
      </c>
      <c r="M66" s="141" t="str">
        <f t="shared" si="6"/>
        <v>323</v>
      </c>
      <c r="N66" s="141" t="str">
        <f t="shared" si="7"/>
        <v>32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43</v>
      </c>
      <c r="D67" s="146" t="str">
        <f t="shared" si="3"/>
        <v>Ostali prihodi za posebne namjene</v>
      </c>
      <c r="E67" s="151">
        <v>3235</v>
      </c>
      <c r="F67" s="146" t="str">
        <f t="shared" si="4"/>
        <v>Zakupnine i najamnine</v>
      </c>
      <c r="G67" s="186" t="s">
        <v>181</v>
      </c>
      <c r="H67" s="146" t="str">
        <f t="shared" si="5"/>
        <v>REDOVNA DJELATNOST SVEUČILIŠTA U RIJECI (IZ EVIDENCIJSKIH PRIHODA)</v>
      </c>
      <c r="I67" s="185">
        <v>80000</v>
      </c>
      <c r="J67" s="185">
        <v>80000</v>
      </c>
      <c r="K67" s="185">
        <v>80000</v>
      </c>
      <c r="M67" s="141" t="str">
        <f t="shared" si="6"/>
        <v>323</v>
      </c>
      <c r="N67" s="141" t="str">
        <f t="shared" si="7"/>
        <v>32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43</v>
      </c>
      <c r="D68" s="146" t="str">
        <f t="shared" ref="D68:D131" si="12">IFERROR(VLOOKUP(C68,$O$6:$P$23,2,FALSE),"")</f>
        <v>Ostali prihodi za posebne namjene</v>
      </c>
      <c r="E68" s="151">
        <v>3237</v>
      </c>
      <c r="F68" s="146" t="str">
        <f t="shared" ref="F68:F131" si="13">IFERROR(VLOOKUP(E68,$R$5:$T$129,2,FALSE),"")</f>
        <v>Intelektualne i osobne usluge</v>
      </c>
      <c r="G68" s="186" t="s">
        <v>181</v>
      </c>
      <c r="H68" s="146" t="str">
        <f t="shared" ref="H68:H131" si="14">IFERROR(VLOOKUP(G68,$X$6:$Y$200,2,FALSE),"")</f>
        <v>REDOVNA DJELATNOST SVEUČILIŠTA U RIJECI (IZ EVIDENCIJSKIH PRIHODA)</v>
      </c>
      <c r="I68" s="185">
        <v>850000</v>
      </c>
      <c r="J68" s="185">
        <v>850000</v>
      </c>
      <c r="K68" s="185">
        <v>850000</v>
      </c>
      <c r="M68" s="141" t="str">
        <f t="shared" ref="M68:M131" si="15">LEFT(E68,3)</f>
        <v>323</v>
      </c>
      <c r="N68" s="141" t="str">
        <f t="shared" ref="N68:N131" si="16">LEFT(E68,2)</f>
        <v>32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43</v>
      </c>
      <c r="D69" s="146" t="str">
        <f t="shared" si="12"/>
        <v>Ostali prihodi za posebne namjene</v>
      </c>
      <c r="E69" s="151">
        <v>3238</v>
      </c>
      <c r="F69" s="146" t="str">
        <f t="shared" si="13"/>
        <v>Računalne usluge</v>
      </c>
      <c r="G69" s="186" t="s">
        <v>181</v>
      </c>
      <c r="H69" s="146" t="str">
        <f t="shared" si="14"/>
        <v>REDOVNA DJELATNOST SVEUČILIŠTA U RIJECI (IZ EVIDENCIJSKIH PRIHODA)</v>
      </c>
      <c r="I69" s="185">
        <v>52000</v>
      </c>
      <c r="J69" s="185">
        <v>52000</v>
      </c>
      <c r="K69" s="185">
        <v>52000</v>
      </c>
      <c r="M69" s="141" t="str">
        <f t="shared" si="15"/>
        <v>323</v>
      </c>
      <c r="N69" s="141" t="str">
        <f t="shared" si="16"/>
        <v>32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43</v>
      </c>
      <c r="D70" s="146" t="str">
        <f t="shared" ref="D70:D89" si="17">IFERROR(VLOOKUP(C70,$O$6:$P$23,2,FALSE),"")</f>
        <v>Ostali prihodi za posebne namjene</v>
      </c>
      <c r="E70" s="151">
        <v>3292</v>
      </c>
      <c r="F70" s="146" t="str">
        <f t="shared" ref="F70:F89" si="18">IFERROR(VLOOKUP(E70,$R$5:$T$129,2,FALSE),"")</f>
        <v>Premije osiguranja</v>
      </c>
      <c r="G70" s="186" t="s">
        <v>181</v>
      </c>
      <c r="H70" s="146" t="str">
        <f t="shared" si="14"/>
        <v>REDOVNA DJELATNOST SVEUČILIŠTA U RIJECI (IZ EVIDENCIJSKIH PRIHODA)</v>
      </c>
      <c r="I70" s="185">
        <v>65000</v>
      </c>
      <c r="J70" s="185">
        <v>65000</v>
      </c>
      <c r="K70" s="185">
        <v>65000</v>
      </c>
      <c r="M70" s="141" t="str">
        <f t="shared" ref="M70:M89" si="19">LEFT(E70,3)</f>
        <v>329</v>
      </c>
      <c r="N70" s="141" t="str">
        <f t="shared" ref="N70:N89" si="20">LEFT(E70,2)</f>
        <v>32</v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43</v>
      </c>
      <c r="D71" s="146" t="str">
        <f t="shared" si="17"/>
        <v>Ostali prihodi za posebne namjene</v>
      </c>
      <c r="E71" s="151">
        <v>3293</v>
      </c>
      <c r="F71" s="146" t="str">
        <f t="shared" si="18"/>
        <v>Reprezentacija</v>
      </c>
      <c r="G71" s="186" t="s">
        <v>181</v>
      </c>
      <c r="H71" s="146" t="str">
        <f t="shared" si="14"/>
        <v>REDOVNA DJELATNOST SVEUČILIŠTA U RIJECI (IZ EVIDENCIJSKIH PRIHODA)</v>
      </c>
      <c r="I71" s="185">
        <v>49000</v>
      </c>
      <c r="J71" s="185">
        <v>49000</v>
      </c>
      <c r="K71" s="185">
        <v>49000</v>
      </c>
      <c r="M71" s="141" t="str">
        <f t="shared" si="19"/>
        <v>329</v>
      </c>
      <c r="N71" s="141" t="str">
        <f t="shared" si="20"/>
        <v>32</v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43</v>
      </c>
      <c r="D72" s="146" t="str">
        <f t="shared" si="17"/>
        <v>Ostali prihodi za posebne namjene</v>
      </c>
      <c r="E72" s="151">
        <v>3294</v>
      </c>
      <c r="F72" s="146" t="str">
        <f t="shared" si="18"/>
        <v>Članarine i norme</v>
      </c>
      <c r="G72" s="186" t="s">
        <v>181</v>
      </c>
      <c r="H72" s="146" t="str">
        <f t="shared" si="14"/>
        <v>REDOVNA DJELATNOST SVEUČILIŠTA U RIJECI (IZ EVIDENCIJSKIH PRIHODA)</v>
      </c>
      <c r="I72" s="185">
        <v>10000</v>
      </c>
      <c r="J72" s="185">
        <v>10000</v>
      </c>
      <c r="K72" s="185">
        <v>10000</v>
      </c>
      <c r="M72" s="141" t="str">
        <f t="shared" si="19"/>
        <v>329</v>
      </c>
      <c r="N72" s="141" t="str">
        <f t="shared" si="20"/>
        <v>32</v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43</v>
      </c>
      <c r="D73" s="146" t="str">
        <f t="shared" si="17"/>
        <v>Ostali prihodi za posebne namjene</v>
      </c>
      <c r="E73" s="151">
        <v>3295</v>
      </c>
      <c r="F73" s="146" t="str">
        <f t="shared" si="18"/>
        <v>Pristojbe i naknade</v>
      </c>
      <c r="G73" s="186" t="s">
        <v>181</v>
      </c>
      <c r="H73" s="146" t="str">
        <f t="shared" si="14"/>
        <v>REDOVNA DJELATNOST SVEUČILIŠTA U RIJECI (IZ EVIDENCIJSKIH PRIHODA)</v>
      </c>
      <c r="I73" s="185">
        <v>4000</v>
      </c>
      <c r="J73" s="185">
        <v>4000</v>
      </c>
      <c r="K73" s="185">
        <v>4000</v>
      </c>
      <c r="M73" s="141" t="str">
        <f t="shared" si="19"/>
        <v>329</v>
      </c>
      <c r="N73" s="141" t="str">
        <f t="shared" si="20"/>
        <v>32</v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43</v>
      </c>
      <c r="D74" s="146" t="str">
        <f t="shared" si="17"/>
        <v>Ostali prihodi za posebne namjene</v>
      </c>
      <c r="E74" s="151">
        <v>3299</v>
      </c>
      <c r="F74" s="146" t="str">
        <f t="shared" si="18"/>
        <v>Ostali nespomenuti rashodi poslovanja</v>
      </c>
      <c r="G74" s="186" t="s">
        <v>181</v>
      </c>
      <c r="H74" s="146" t="str">
        <f t="shared" si="14"/>
        <v>REDOVNA DJELATNOST SVEUČILIŠTA U RIJECI (IZ EVIDENCIJSKIH PRIHODA)</v>
      </c>
      <c r="I74" s="185">
        <v>80000</v>
      </c>
      <c r="J74" s="185">
        <v>80000</v>
      </c>
      <c r="K74" s="185">
        <v>80000</v>
      </c>
      <c r="M74" s="141" t="str">
        <f t="shared" si="19"/>
        <v>329</v>
      </c>
      <c r="N74" s="141" t="str">
        <f t="shared" si="20"/>
        <v>32</v>
      </c>
      <c r="R74" s="141">
        <v>3813</v>
      </c>
      <c r="S74" s="141" t="s">
        <v>101</v>
      </c>
      <c r="U74" s="141" t="str">
        <f t="shared" ref="U74:U80" si="21">LEFT(R74,2)</f>
        <v>38</v>
      </c>
      <c r="V74" s="141" t="str">
        <f t="shared" ref="V74:V80" si="22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43</v>
      </c>
      <c r="D75" s="146" t="str">
        <f t="shared" si="17"/>
        <v>Ostali prihodi za posebne namjene</v>
      </c>
      <c r="E75" s="151">
        <v>3431</v>
      </c>
      <c r="F75" s="146" t="str">
        <f t="shared" si="18"/>
        <v>Bankarske usluge i usluge platnog prometa</v>
      </c>
      <c r="G75" s="186" t="s">
        <v>181</v>
      </c>
      <c r="H75" s="146" t="str">
        <f t="shared" si="14"/>
        <v>REDOVNA DJELATNOST SVEUČILIŠTA U RIJECI (IZ EVIDENCIJSKIH PRIHODA)</v>
      </c>
      <c r="I75" s="185">
        <v>900</v>
      </c>
      <c r="J75" s="185">
        <v>900</v>
      </c>
      <c r="K75" s="185">
        <v>900</v>
      </c>
      <c r="M75" s="141" t="str">
        <f t="shared" si="19"/>
        <v>343</v>
      </c>
      <c r="N75" s="141" t="str">
        <f t="shared" si="20"/>
        <v>34</v>
      </c>
      <c r="R75" s="141">
        <v>3821</v>
      </c>
      <c r="S75" s="141" t="s">
        <v>176</v>
      </c>
      <c r="U75" s="141" t="str">
        <f t="shared" si="21"/>
        <v>38</v>
      </c>
      <c r="V75" s="141" t="str">
        <f t="shared" si="22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43</v>
      </c>
      <c r="D76" s="146" t="str">
        <f t="shared" si="17"/>
        <v>Ostali prihodi za posebne namjene</v>
      </c>
      <c r="E76" s="151">
        <v>3433</v>
      </c>
      <c r="F76" s="146" t="str">
        <f t="shared" si="18"/>
        <v>Zatezne kamate</v>
      </c>
      <c r="G76" s="186" t="s">
        <v>181</v>
      </c>
      <c r="H76" s="146" t="str">
        <f t="shared" si="14"/>
        <v>REDOVNA DJELATNOST SVEUČILIŠTA U RIJECI (IZ EVIDENCIJSKIH PRIHODA)</v>
      </c>
      <c r="I76" s="185">
        <v>100</v>
      </c>
      <c r="J76" s="185">
        <v>100</v>
      </c>
      <c r="K76" s="185">
        <v>100</v>
      </c>
      <c r="M76" s="141" t="str">
        <f t="shared" si="19"/>
        <v>343</v>
      </c>
      <c r="N76" s="141" t="str">
        <f t="shared" si="20"/>
        <v>34</v>
      </c>
      <c r="R76" s="141">
        <v>3831</v>
      </c>
      <c r="S76" s="141" t="s">
        <v>159</v>
      </c>
      <c r="U76" s="141" t="str">
        <f t="shared" si="21"/>
        <v>38</v>
      </c>
      <c r="V76" s="141" t="str">
        <f t="shared" si="22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43</v>
      </c>
      <c r="D77" s="146" t="str">
        <f t="shared" si="17"/>
        <v>Ostali prihodi za posebne namjene</v>
      </c>
      <c r="E77" s="151">
        <v>3721</v>
      </c>
      <c r="F77" s="146" t="str">
        <f t="shared" si="18"/>
        <v>Naknade građanima i kućanstvima u novcu</v>
      </c>
      <c r="G77" s="186" t="s">
        <v>181</v>
      </c>
      <c r="H77" s="146" t="str">
        <f t="shared" si="14"/>
        <v>REDOVNA DJELATNOST SVEUČILIŠTA U RIJECI (IZ EVIDENCIJSKIH PRIHODA)</v>
      </c>
      <c r="I77" s="185">
        <v>20000</v>
      </c>
      <c r="J77" s="185">
        <v>20000</v>
      </c>
      <c r="K77" s="185">
        <v>20000</v>
      </c>
      <c r="M77" s="141" t="str">
        <f t="shared" si="19"/>
        <v>372</v>
      </c>
      <c r="N77" s="141" t="str">
        <f t="shared" si="20"/>
        <v>37</v>
      </c>
      <c r="R77" s="141">
        <v>3832</v>
      </c>
      <c r="S77" s="141" t="s">
        <v>199</v>
      </c>
      <c r="U77" s="141" t="str">
        <f t="shared" si="21"/>
        <v>38</v>
      </c>
      <c r="V77" s="141" t="str">
        <f t="shared" si="22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43</v>
      </c>
      <c r="D78" s="146" t="str">
        <f t="shared" si="17"/>
        <v>Ostali prihodi za posebne namjene</v>
      </c>
      <c r="E78" s="151">
        <v>4126</v>
      </c>
      <c r="F78" s="146" t="str">
        <f t="shared" si="18"/>
        <v>Ostala nematerijalna imovina</v>
      </c>
      <c r="G78" s="186" t="s">
        <v>181</v>
      </c>
      <c r="H78" s="146" t="str">
        <f t="shared" si="14"/>
        <v>REDOVNA DJELATNOST SVEUČILIŠTA U RIJECI (IZ EVIDENCIJSKIH PRIHODA)</v>
      </c>
      <c r="I78" s="185">
        <v>50000</v>
      </c>
      <c r="J78" s="185">
        <v>20000</v>
      </c>
      <c r="K78" s="185">
        <v>20000</v>
      </c>
      <c r="M78" s="141" t="str">
        <f t="shared" si="19"/>
        <v>412</v>
      </c>
      <c r="N78" s="141" t="str">
        <f t="shared" si="20"/>
        <v>41</v>
      </c>
      <c r="R78" s="141">
        <v>3833</v>
      </c>
      <c r="S78" s="141" t="s">
        <v>160</v>
      </c>
      <c r="U78" s="141" t="str">
        <f t="shared" si="21"/>
        <v>38</v>
      </c>
      <c r="V78" s="141" t="str">
        <f t="shared" si="22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43</v>
      </c>
      <c r="D79" s="146" t="str">
        <f t="shared" si="17"/>
        <v>Ostali prihodi za posebne namjene</v>
      </c>
      <c r="E79" s="151">
        <v>4221</v>
      </c>
      <c r="F79" s="146" t="str">
        <f t="shared" si="18"/>
        <v>Uredska oprema i namještaj</v>
      </c>
      <c r="G79" s="186" t="s">
        <v>181</v>
      </c>
      <c r="H79" s="146" t="str">
        <f t="shared" si="14"/>
        <v>REDOVNA DJELATNOST SVEUČILIŠTA U RIJECI (IZ EVIDENCIJSKIH PRIHODA)</v>
      </c>
      <c r="I79" s="185">
        <v>800000</v>
      </c>
      <c r="J79" s="185">
        <v>100000</v>
      </c>
      <c r="K79" s="185">
        <v>50000</v>
      </c>
      <c r="M79" s="141" t="str">
        <f t="shared" si="19"/>
        <v>422</v>
      </c>
      <c r="N79" s="141" t="str">
        <f t="shared" si="20"/>
        <v>42</v>
      </c>
      <c r="R79" s="141">
        <v>3834</v>
      </c>
      <c r="S79" s="141" t="s">
        <v>161</v>
      </c>
      <c r="U79" s="141" t="str">
        <f t="shared" si="21"/>
        <v>38</v>
      </c>
      <c r="V79" s="141" t="str">
        <f t="shared" si="22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43</v>
      </c>
      <c r="D80" s="146" t="str">
        <f t="shared" si="17"/>
        <v>Ostali prihodi za posebne namjene</v>
      </c>
      <c r="E80" s="151">
        <v>4222</v>
      </c>
      <c r="F80" s="146" t="str">
        <f t="shared" si="18"/>
        <v>Komunikacijska oprema</v>
      </c>
      <c r="G80" s="186" t="s">
        <v>181</v>
      </c>
      <c r="H80" s="146" t="str">
        <f t="shared" si="14"/>
        <v>REDOVNA DJELATNOST SVEUČILIŠTA U RIJECI (IZ EVIDENCIJSKIH PRIHODA)</v>
      </c>
      <c r="I80" s="185">
        <v>50000</v>
      </c>
      <c r="J80" s="185">
        <v>20000</v>
      </c>
      <c r="K80" s="185">
        <v>20000</v>
      </c>
      <c r="M80" s="141" t="str">
        <f t="shared" si="19"/>
        <v>422</v>
      </c>
      <c r="N80" s="141" t="str">
        <f t="shared" si="20"/>
        <v>42</v>
      </c>
      <c r="R80" s="141">
        <v>3835</v>
      </c>
      <c r="S80" s="141" t="s">
        <v>162</v>
      </c>
      <c r="U80" s="141" t="str">
        <f t="shared" si="21"/>
        <v>38</v>
      </c>
      <c r="V80" s="141" t="str">
        <f t="shared" si="22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>08006</v>
      </c>
      <c r="B81" s="145" t="str">
        <f>IF(C81="","",VLOOKUP('Opći dio'!$C$3,'Opći dio'!$L$6:$U$136,9,FALSE))</f>
        <v>Sveučilišta i veleučilišta u Republici Hrvatskoj</v>
      </c>
      <c r="C81" s="151">
        <v>43</v>
      </c>
      <c r="D81" s="146" t="str">
        <f t="shared" si="17"/>
        <v>Ostali prihodi za posebne namjene</v>
      </c>
      <c r="E81" s="151">
        <v>4227</v>
      </c>
      <c r="F81" s="146" t="str">
        <f t="shared" si="18"/>
        <v>Uređaji, strojevi i oprema za ostale namjene</v>
      </c>
      <c r="G81" s="186" t="s">
        <v>181</v>
      </c>
      <c r="H81" s="146" t="str">
        <f t="shared" si="14"/>
        <v>REDOVNA DJELATNOST SVEUČILIŠTA U RIJECI (IZ EVIDENCIJSKIH PRIHODA)</v>
      </c>
      <c r="I81" s="185">
        <v>50000</v>
      </c>
      <c r="J81" s="185">
        <v>20000</v>
      </c>
      <c r="K81" s="185">
        <v>20000</v>
      </c>
      <c r="M81" s="141" t="str">
        <f t="shared" si="19"/>
        <v>422</v>
      </c>
      <c r="N81" s="141" t="str">
        <f t="shared" si="20"/>
        <v>42</v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43</v>
      </c>
      <c r="D82" s="146" t="str">
        <f t="shared" si="17"/>
        <v>Ostali prihodi za posebne namjene</v>
      </c>
      <c r="E82" s="151">
        <v>4241</v>
      </c>
      <c r="F82" s="146" t="str">
        <f t="shared" si="18"/>
        <v>Knjige</v>
      </c>
      <c r="G82" s="186" t="s">
        <v>181</v>
      </c>
      <c r="H82" s="146" t="str">
        <f t="shared" si="14"/>
        <v>REDOVNA DJELATNOST SVEUČILIŠTA U RIJECI (IZ EVIDENCIJSKIH PRIHODA)</v>
      </c>
      <c r="I82" s="185">
        <v>50000</v>
      </c>
      <c r="J82" s="185">
        <v>60000</v>
      </c>
      <c r="K82" s="185">
        <v>70000</v>
      </c>
      <c r="M82" s="141" t="str">
        <f t="shared" si="19"/>
        <v>424</v>
      </c>
      <c r="N82" s="141" t="str">
        <f t="shared" si="20"/>
        <v>42</v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43</v>
      </c>
      <c r="D83" s="146" t="str">
        <f t="shared" si="17"/>
        <v>Ostali prihodi za posebne namjene</v>
      </c>
      <c r="E83" s="151">
        <v>4511</v>
      </c>
      <c r="F83" s="146" t="str">
        <f t="shared" si="18"/>
        <v>Dodatna ulaganja na građevinskim objektima</v>
      </c>
      <c r="G83" s="186" t="s">
        <v>181</v>
      </c>
      <c r="H83" s="146" t="str">
        <f t="shared" si="14"/>
        <v>REDOVNA DJELATNOST SVEUČILIŠTA U RIJECI (IZ EVIDENCIJSKIH PRIHODA)</v>
      </c>
      <c r="I83" s="185">
        <v>350000</v>
      </c>
      <c r="J83" s="185">
        <v>20000</v>
      </c>
      <c r="K83" s="185">
        <v>20000</v>
      </c>
      <c r="M83" s="141" t="str">
        <f t="shared" si="19"/>
        <v>451</v>
      </c>
      <c r="N83" s="141" t="str">
        <f t="shared" si="20"/>
        <v>45</v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>08006</v>
      </c>
      <c r="B84" s="145" t="str">
        <f>IF(C84="","",VLOOKUP('Opći dio'!$C$3,'Opći dio'!$L$6:$U$136,9,FALSE))</f>
        <v>Sveučilišta i veleučilišta u Republici Hrvatskoj</v>
      </c>
      <c r="C84" s="151">
        <v>43</v>
      </c>
      <c r="D84" s="146" t="str">
        <f t="shared" si="17"/>
        <v>Ostali prihodi za posebne namjene</v>
      </c>
      <c r="E84" s="151">
        <v>3211</v>
      </c>
      <c r="F84" s="146" t="str">
        <f t="shared" si="18"/>
        <v>Službena putovanja</v>
      </c>
      <c r="G84" s="186" t="s">
        <v>181</v>
      </c>
      <c r="H84" s="146" t="str">
        <f t="shared" si="14"/>
        <v>REDOVNA DJELATNOST SVEUČILIŠTA U RIJECI (IZ EVIDENCIJSKIH PRIHODA)</v>
      </c>
      <c r="I84" s="185">
        <v>300000</v>
      </c>
      <c r="J84" s="185">
        <v>300000</v>
      </c>
      <c r="K84" s="185">
        <v>300000</v>
      </c>
      <c r="M84" s="141" t="str">
        <f t="shared" si="19"/>
        <v>321</v>
      </c>
      <c r="N84" s="141" t="str">
        <f t="shared" si="20"/>
        <v>32</v>
      </c>
      <c r="R84" s="141">
        <v>4111</v>
      </c>
      <c r="S84" s="141" t="s">
        <v>163</v>
      </c>
      <c r="U84" s="141" t="str">
        <f t="shared" ref="U84:U101" si="23">LEFT(R84,2)</f>
        <v>41</v>
      </c>
      <c r="V84" s="141" t="str">
        <f t="shared" ref="V84:V118" si="24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>08006</v>
      </c>
      <c r="B85" s="145" t="str">
        <f>IF(C85="","",VLOOKUP('Opći dio'!$C$3,'Opći dio'!$L$6:$U$136,9,FALSE))</f>
        <v>Sveučilišta i veleučilišta u Republici Hrvatskoj</v>
      </c>
      <c r="C85" s="151">
        <v>43</v>
      </c>
      <c r="D85" s="146" t="str">
        <f t="shared" si="17"/>
        <v>Ostali prihodi za posebne namjene</v>
      </c>
      <c r="E85" s="151">
        <v>3236</v>
      </c>
      <c r="F85" s="146" t="str">
        <f t="shared" si="18"/>
        <v>Zdravstvene i veterinarske usluge</v>
      </c>
      <c r="G85" s="186" t="s">
        <v>181</v>
      </c>
      <c r="H85" s="146" t="str">
        <f t="shared" si="14"/>
        <v>REDOVNA DJELATNOST SVEUČILIŠTA U RIJECI (IZ EVIDENCIJSKIH PRIHODA)</v>
      </c>
      <c r="I85" s="185">
        <v>40000</v>
      </c>
      <c r="J85" s="185">
        <v>40000</v>
      </c>
      <c r="K85" s="185">
        <v>40000</v>
      </c>
      <c r="M85" s="141" t="str">
        <f t="shared" si="19"/>
        <v>323</v>
      </c>
      <c r="N85" s="141" t="str">
        <f t="shared" si="20"/>
        <v>32</v>
      </c>
      <c r="R85" s="141">
        <v>4113</v>
      </c>
      <c r="S85" s="141" t="s">
        <v>197</v>
      </c>
      <c r="U85" s="141" t="str">
        <f t="shared" si="23"/>
        <v>41</v>
      </c>
      <c r="V85" s="141" t="str">
        <f t="shared" si="24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>08006</v>
      </c>
      <c r="B86" s="145" t="str">
        <f>IF(C86="","",VLOOKUP('Opći dio'!$C$3,'Opći dio'!$L$6:$U$136,9,FALSE))</f>
        <v>Sveučilišta i veleučilišta u Republici Hrvatskoj</v>
      </c>
      <c r="C86" s="151">
        <v>43</v>
      </c>
      <c r="D86" s="146" t="str">
        <f t="shared" si="17"/>
        <v>Ostali prihodi za posebne namjene</v>
      </c>
      <c r="E86" s="151">
        <v>3239</v>
      </c>
      <c r="F86" s="146" t="str">
        <f t="shared" si="18"/>
        <v>Ostale usluge</v>
      </c>
      <c r="G86" s="186" t="s">
        <v>181</v>
      </c>
      <c r="H86" s="146" t="str">
        <f t="shared" si="14"/>
        <v>REDOVNA DJELATNOST SVEUČILIŠTA U RIJECI (IZ EVIDENCIJSKIH PRIHODA)</v>
      </c>
      <c r="I86" s="185">
        <v>140000</v>
      </c>
      <c r="J86" s="185">
        <v>140000</v>
      </c>
      <c r="K86" s="185">
        <v>140000</v>
      </c>
      <c r="M86" s="141" t="str">
        <f t="shared" si="19"/>
        <v>323</v>
      </c>
      <c r="N86" s="141" t="str">
        <f t="shared" si="20"/>
        <v>32</v>
      </c>
      <c r="R86" s="141">
        <v>4122</v>
      </c>
      <c r="S86" s="141" t="s">
        <v>164</v>
      </c>
      <c r="U86" s="141" t="str">
        <f t="shared" si="23"/>
        <v>41</v>
      </c>
      <c r="V86" s="141" t="str">
        <f t="shared" si="24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>08006</v>
      </c>
      <c r="B87" s="145" t="str">
        <f>IF(C87="","",VLOOKUP('Opći dio'!$C$3,'Opći dio'!$L$6:$U$136,9,FALSE))</f>
        <v>Sveučilišta i veleučilišta u Republici Hrvatskoj</v>
      </c>
      <c r="C87" s="151">
        <v>43</v>
      </c>
      <c r="D87" s="146" t="str">
        <f t="shared" si="17"/>
        <v>Ostali prihodi za posebne namjene</v>
      </c>
      <c r="E87" s="151">
        <v>4126</v>
      </c>
      <c r="F87" s="146" t="str">
        <f t="shared" si="18"/>
        <v>Ostala nematerijalna imovina</v>
      </c>
      <c r="G87" s="186" t="s">
        <v>181</v>
      </c>
      <c r="H87" s="146" t="str">
        <f t="shared" si="14"/>
        <v>REDOVNA DJELATNOST SVEUČILIŠTA U RIJECI (IZ EVIDENCIJSKIH PRIHODA)</v>
      </c>
      <c r="I87" s="185">
        <v>20000</v>
      </c>
      <c r="J87" s="185">
        <v>20000</v>
      </c>
      <c r="K87" s="185">
        <v>20000</v>
      </c>
      <c r="M87" s="141" t="str">
        <f t="shared" si="19"/>
        <v>412</v>
      </c>
      <c r="N87" s="141" t="str">
        <f t="shared" si="20"/>
        <v>41</v>
      </c>
      <c r="R87" s="141">
        <v>4123</v>
      </c>
      <c r="S87" s="141" t="s">
        <v>135</v>
      </c>
      <c r="U87" s="141" t="str">
        <f t="shared" si="23"/>
        <v>41</v>
      </c>
      <c r="V87" s="141" t="str">
        <f t="shared" si="24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7"/>
        <v/>
      </c>
      <c r="E88" s="151"/>
      <c r="F88" s="146" t="str">
        <f t="shared" si="18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9"/>
        <v/>
      </c>
      <c r="N88" s="141" t="str">
        <f t="shared" si="20"/>
        <v/>
      </c>
      <c r="R88" s="141">
        <v>4124</v>
      </c>
      <c r="S88" s="141" t="s">
        <v>121</v>
      </c>
      <c r="U88" s="141" t="str">
        <f t="shared" si="23"/>
        <v>41</v>
      </c>
      <c r="V88" s="141" t="str">
        <f t="shared" si="24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7"/>
        <v/>
      </c>
      <c r="E89" s="151"/>
      <c r="F89" s="146" t="str">
        <f t="shared" si="18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9"/>
        <v/>
      </c>
      <c r="N89" s="141" t="str">
        <f t="shared" si="20"/>
        <v/>
      </c>
      <c r="R89" s="141">
        <v>4126</v>
      </c>
      <c r="S89" s="141" t="s">
        <v>165</v>
      </c>
      <c r="U89" s="141" t="str">
        <f t="shared" si="23"/>
        <v>41</v>
      </c>
      <c r="V89" s="141" t="str">
        <f t="shared" si="24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>08006</v>
      </c>
      <c r="B90" s="145" t="str">
        <f>IF(C90="","",VLOOKUP('Opći dio'!$C$3,'Opći dio'!$L$6:$U$136,9,FALSE))</f>
        <v>Sveučilišta i veleučilišta u Republici Hrvatskoj</v>
      </c>
      <c r="C90" s="151">
        <v>61</v>
      </c>
      <c r="D90" s="146" t="str">
        <f t="shared" si="12"/>
        <v>Donacije</v>
      </c>
      <c r="E90" s="151">
        <v>3239</v>
      </c>
      <c r="F90" s="146" t="str">
        <f t="shared" si="13"/>
        <v>Ostale usluge</v>
      </c>
      <c r="G90" s="186" t="s">
        <v>181</v>
      </c>
      <c r="H90" s="146" t="str">
        <f t="shared" si="14"/>
        <v>REDOVNA DJELATNOST SVEUČILIŠTA U RIJECI (IZ EVIDENCIJSKIH PRIHODA)</v>
      </c>
      <c r="I90" s="185">
        <v>30000</v>
      </c>
      <c r="J90" s="185">
        <v>40000</v>
      </c>
      <c r="K90" s="185">
        <v>50000</v>
      </c>
      <c r="M90" s="141" t="str">
        <f t="shared" si="15"/>
        <v>323</v>
      </c>
      <c r="N90" s="141" t="str">
        <f t="shared" si="16"/>
        <v>32</v>
      </c>
      <c r="R90" s="141">
        <v>4211</v>
      </c>
      <c r="S90" s="141" t="s">
        <v>179</v>
      </c>
      <c r="U90" s="141" t="str">
        <f t="shared" si="23"/>
        <v>42</v>
      </c>
      <c r="V90" s="141" t="str">
        <f t="shared" si="24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23"/>
        <v>42</v>
      </c>
      <c r="V91" s="141" t="str">
        <f t="shared" si="24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23"/>
        <v>42</v>
      </c>
      <c r="V92" s="141" t="str">
        <f t="shared" si="24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23"/>
        <v>42</v>
      </c>
      <c r="V93" s="141" t="str">
        <f t="shared" si="24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23"/>
        <v>42</v>
      </c>
      <c r="V94" s="141" t="str">
        <f t="shared" si="24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23"/>
        <v>42</v>
      </c>
      <c r="V95" s="141" t="str">
        <f t="shared" si="24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23"/>
        <v>42</v>
      </c>
      <c r="V96" s="141" t="str">
        <f t="shared" si="24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23"/>
        <v>42</v>
      </c>
      <c r="V97" s="141" t="str">
        <f t="shared" si="24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23"/>
        <v>42</v>
      </c>
      <c r="V98" s="141" t="str">
        <f t="shared" si="24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23"/>
        <v>42</v>
      </c>
      <c r="V99" s="141" t="str">
        <f t="shared" si="24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23"/>
        <v>42</v>
      </c>
      <c r="V100" s="141" t="str">
        <f t="shared" si="24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23"/>
        <v>42</v>
      </c>
      <c r="V101" s="141" t="str">
        <f t="shared" si="24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5">LEFT(R102,2)</f>
        <v>42</v>
      </c>
      <c r="V102" s="141" t="str">
        <f t="shared" si="24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5"/>
        <v>42</v>
      </c>
      <c r="V103" s="141" t="str">
        <f t="shared" si="24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>
        <v>30000</v>
      </c>
      <c r="J104" s="185">
        <v>40000</v>
      </c>
      <c r="K104" s="185">
        <v>50000</v>
      </c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5"/>
        <v>42</v>
      </c>
      <c r="V104" s="141" t="str">
        <f t="shared" si="24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5"/>
        <v>42</v>
      </c>
      <c r="V105" s="141" t="str">
        <f t="shared" si="24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5"/>
        <v>42</v>
      </c>
      <c r="V106" s="141" t="str">
        <f t="shared" si="24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5"/>
        <v>42</v>
      </c>
      <c r="V107" s="141" t="str">
        <f t="shared" si="24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5"/>
        <v>42</v>
      </c>
      <c r="V108" s="141" t="str">
        <f t="shared" si="24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5"/>
        <v>42</v>
      </c>
      <c r="V109" s="141" t="str">
        <f t="shared" si="24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5"/>
        <v>42</v>
      </c>
      <c r="V110" s="141" t="str">
        <f t="shared" si="24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5"/>
        <v>43</v>
      </c>
      <c r="V111" s="141" t="str">
        <f t="shared" si="24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5"/>
        <v>44</v>
      </c>
      <c r="V112" s="141" t="str">
        <f t="shared" si="24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5"/>
        <v>45</v>
      </c>
      <c r="V113" s="141" t="str">
        <f t="shared" si="24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5"/>
        <v>45</v>
      </c>
      <c r="V114" s="141" t="str">
        <f t="shared" si="24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5"/>
        <v>45</v>
      </c>
      <c r="V115" s="141" t="str">
        <f t="shared" si="24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5"/>
        <v>45</v>
      </c>
      <c r="V116" s="141" t="str">
        <f t="shared" si="24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5"/>
        <v>51</v>
      </c>
      <c r="V117" s="141" t="str">
        <f t="shared" si="24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5"/>
        <v>54</v>
      </c>
      <c r="V118" s="141" t="str">
        <f t="shared" si="24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5"/>
        <v>51</v>
      </c>
      <c r="V119" s="141" t="str">
        <f t="shared" ref="V119:V129" si="26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5"/>
        <v>51</v>
      </c>
      <c r="V120" s="141" t="str">
        <f t="shared" si="26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5"/>
        <v>51</v>
      </c>
      <c r="V121" s="141" t="str">
        <f t="shared" si="26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5"/>
        <v>51</v>
      </c>
      <c r="V122" s="141" t="str">
        <f t="shared" si="26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5"/>
        <v>51</v>
      </c>
      <c r="V123" s="141" t="str">
        <f t="shared" si="26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5"/>
        <v>54</v>
      </c>
      <c r="V124" s="141" t="str">
        <f t="shared" si="26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5"/>
        <v>54</v>
      </c>
      <c r="V125" s="141" t="str">
        <f t="shared" si="26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5"/>
        <v>54</v>
      </c>
      <c r="V126" s="141" t="str">
        <f t="shared" si="26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5"/>
        <v>54</v>
      </c>
      <c r="V127" s="141" t="str">
        <f t="shared" si="26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5"/>
        <v>54</v>
      </c>
      <c r="V128" s="141" t="str">
        <f t="shared" si="26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5"/>
        <v>54</v>
      </c>
      <c r="V129" s="141" t="str">
        <f t="shared" si="26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7">IFERROR(VLOOKUP(C132,$O$6:$P$23,2,FALSE),"")</f>
        <v/>
      </c>
      <c r="E132" s="151"/>
      <c r="F132" s="146" t="str">
        <f t="shared" ref="F132:F195" si="28">IFERROR(VLOOKUP(E132,$R$5:$T$129,2,FALSE),"")</f>
        <v/>
      </c>
      <c r="G132" s="186"/>
      <c r="H132" s="146" t="str">
        <f t="shared" ref="H132:H195" si="29">IFERROR(VLOOKUP(G132,$X$6:$Y$200,2,FALSE),"")</f>
        <v/>
      </c>
      <c r="I132" s="185"/>
      <c r="J132" s="185"/>
      <c r="K132" s="185"/>
      <c r="M132" s="141" t="str">
        <f t="shared" ref="M132:M195" si="30">LEFT(E132,3)</f>
        <v/>
      </c>
      <c r="N132" s="141" t="str">
        <f t="shared" ref="N132:N195" si="31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7"/>
        <v/>
      </c>
      <c r="E133" s="151"/>
      <c r="F133" s="146" t="str">
        <f t="shared" si="28"/>
        <v/>
      </c>
      <c r="G133" s="186"/>
      <c r="H133" s="146" t="str">
        <f t="shared" si="29"/>
        <v/>
      </c>
      <c r="I133" s="185"/>
      <c r="J133" s="185"/>
      <c r="K133" s="185"/>
      <c r="M133" s="141" t="str">
        <f t="shared" si="30"/>
        <v/>
      </c>
      <c r="N133" s="141" t="str">
        <f t="shared" si="31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7"/>
        <v/>
      </c>
      <c r="E134" s="151"/>
      <c r="F134" s="146" t="str">
        <f t="shared" si="28"/>
        <v/>
      </c>
      <c r="G134" s="186"/>
      <c r="H134" s="146" t="str">
        <f t="shared" si="29"/>
        <v/>
      </c>
      <c r="I134" s="185"/>
      <c r="J134" s="185"/>
      <c r="K134" s="185"/>
      <c r="M134" s="141" t="str">
        <f t="shared" si="30"/>
        <v/>
      </c>
      <c r="N134" s="141" t="str">
        <f t="shared" si="31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7"/>
        <v/>
      </c>
      <c r="E135" s="151"/>
      <c r="F135" s="146" t="str">
        <f t="shared" si="28"/>
        <v/>
      </c>
      <c r="G135" s="186"/>
      <c r="H135" s="146" t="str">
        <f t="shared" si="29"/>
        <v/>
      </c>
      <c r="I135" s="185"/>
      <c r="J135" s="185"/>
      <c r="K135" s="185"/>
      <c r="M135" s="141" t="str">
        <f t="shared" si="30"/>
        <v/>
      </c>
      <c r="N135" s="141" t="str">
        <f t="shared" si="31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7"/>
        <v/>
      </c>
      <c r="E136" s="151"/>
      <c r="F136" s="146" t="str">
        <f t="shared" si="28"/>
        <v/>
      </c>
      <c r="G136" s="186"/>
      <c r="H136" s="146" t="str">
        <f t="shared" si="29"/>
        <v/>
      </c>
      <c r="I136" s="185"/>
      <c r="J136" s="185"/>
      <c r="K136" s="185"/>
      <c r="M136" s="141" t="str">
        <f t="shared" si="30"/>
        <v/>
      </c>
      <c r="N136" s="141" t="str">
        <f t="shared" si="31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7"/>
        <v/>
      </c>
      <c r="E137" s="151"/>
      <c r="F137" s="146" t="str">
        <f t="shared" si="28"/>
        <v/>
      </c>
      <c r="G137" s="186"/>
      <c r="H137" s="146" t="str">
        <f t="shared" si="29"/>
        <v/>
      </c>
      <c r="I137" s="185"/>
      <c r="J137" s="185"/>
      <c r="K137" s="185"/>
      <c r="M137" s="141" t="str">
        <f t="shared" si="30"/>
        <v/>
      </c>
      <c r="N137" s="141" t="str">
        <f t="shared" si="31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7"/>
        <v/>
      </c>
      <c r="E138" s="151"/>
      <c r="F138" s="146" t="str">
        <f t="shared" si="28"/>
        <v/>
      </c>
      <c r="G138" s="186"/>
      <c r="H138" s="146" t="str">
        <f t="shared" si="29"/>
        <v/>
      </c>
      <c r="I138" s="185"/>
      <c r="J138" s="185"/>
      <c r="K138" s="185"/>
      <c r="M138" s="141" t="str">
        <f t="shared" si="30"/>
        <v/>
      </c>
      <c r="N138" s="141" t="str">
        <f t="shared" si="31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7"/>
        <v/>
      </c>
      <c r="E139" s="151"/>
      <c r="F139" s="146" t="str">
        <f t="shared" si="28"/>
        <v/>
      </c>
      <c r="G139" s="186"/>
      <c r="H139" s="146" t="str">
        <f t="shared" si="29"/>
        <v/>
      </c>
      <c r="I139" s="185"/>
      <c r="J139" s="185"/>
      <c r="K139" s="185"/>
      <c r="M139" s="141" t="str">
        <f t="shared" si="30"/>
        <v/>
      </c>
      <c r="N139" s="141" t="str">
        <f t="shared" si="31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7"/>
        <v/>
      </c>
      <c r="E140" s="151"/>
      <c r="F140" s="146" t="str">
        <f t="shared" si="28"/>
        <v/>
      </c>
      <c r="G140" s="186"/>
      <c r="H140" s="146" t="str">
        <f t="shared" si="29"/>
        <v/>
      </c>
      <c r="I140" s="185"/>
      <c r="J140" s="185"/>
      <c r="K140" s="185"/>
      <c r="M140" s="141" t="str">
        <f t="shared" si="30"/>
        <v/>
      </c>
      <c r="N140" s="141" t="str">
        <f t="shared" si="31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7"/>
        <v/>
      </c>
      <c r="E141" s="151"/>
      <c r="F141" s="146" t="str">
        <f t="shared" si="28"/>
        <v/>
      </c>
      <c r="G141" s="186"/>
      <c r="H141" s="146" t="str">
        <f t="shared" si="29"/>
        <v/>
      </c>
      <c r="I141" s="185"/>
      <c r="J141" s="185"/>
      <c r="K141" s="185"/>
      <c r="M141" s="141" t="str">
        <f t="shared" si="30"/>
        <v/>
      </c>
      <c r="N141" s="141" t="str">
        <f t="shared" si="31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7"/>
        <v/>
      </c>
      <c r="E142" s="151"/>
      <c r="F142" s="146" t="str">
        <f t="shared" si="28"/>
        <v/>
      </c>
      <c r="G142" s="186"/>
      <c r="H142" s="146" t="str">
        <f t="shared" si="29"/>
        <v/>
      </c>
      <c r="I142" s="185"/>
      <c r="J142" s="185"/>
      <c r="K142" s="185"/>
      <c r="M142" s="141" t="str">
        <f t="shared" si="30"/>
        <v/>
      </c>
      <c r="N142" s="141" t="str">
        <f t="shared" si="31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7"/>
        <v/>
      </c>
      <c r="E143" s="151"/>
      <c r="F143" s="146" t="str">
        <f t="shared" si="28"/>
        <v/>
      </c>
      <c r="G143" s="186"/>
      <c r="H143" s="146" t="str">
        <f t="shared" si="29"/>
        <v/>
      </c>
      <c r="I143" s="185"/>
      <c r="J143" s="185"/>
      <c r="K143" s="185"/>
      <c r="M143" s="141" t="str">
        <f t="shared" si="30"/>
        <v/>
      </c>
      <c r="N143" s="141" t="str">
        <f t="shared" si="31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7"/>
        <v/>
      </c>
      <c r="E144" s="151"/>
      <c r="F144" s="146" t="str">
        <f t="shared" si="28"/>
        <v/>
      </c>
      <c r="G144" s="186"/>
      <c r="H144" s="146" t="str">
        <f t="shared" si="29"/>
        <v/>
      </c>
      <c r="I144" s="185"/>
      <c r="J144" s="185"/>
      <c r="K144" s="185"/>
      <c r="M144" s="141" t="str">
        <f t="shared" si="30"/>
        <v/>
      </c>
      <c r="N144" s="141" t="str">
        <f t="shared" si="31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7"/>
        <v/>
      </c>
      <c r="E145" s="151"/>
      <c r="F145" s="146" t="str">
        <f t="shared" si="28"/>
        <v/>
      </c>
      <c r="G145" s="186"/>
      <c r="H145" s="146" t="str">
        <f t="shared" si="29"/>
        <v/>
      </c>
      <c r="I145" s="185"/>
      <c r="J145" s="185"/>
      <c r="K145" s="185"/>
      <c r="M145" s="141" t="str">
        <f t="shared" si="30"/>
        <v/>
      </c>
      <c r="N145" s="141" t="str">
        <f t="shared" si="31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7"/>
        <v/>
      </c>
      <c r="E146" s="151"/>
      <c r="F146" s="146" t="str">
        <f t="shared" si="28"/>
        <v/>
      </c>
      <c r="G146" s="186"/>
      <c r="H146" s="146" t="str">
        <f t="shared" si="29"/>
        <v/>
      </c>
      <c r="I146" s="185"/>
      <c r="J146" s="185"/>
      <c r="K146" s="185"/>
      <c r="M146" s="141" t="str">
        <f t="shared" si="30"/>
        <v/>
      </c>
      <c r="N146" s="141" t="str">
        <f t="shared" si="31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7"/>
        <v/>
      </c>
      <c r="E147" s="151"/>
      <c r="F147" s="146" t="str">
        <f t="shared" si="28"/>
        <v/>
      </c>
      <c r="G147" s="186"/>
      <c r="H147" s="146" t="str">
        <f t="shared" si="29"/>
        <v/>
      </c>
      <c r="I147" s="185"/>
      <c r="J147" s="185"/>
      <c r="K147" s="185"/>
      <c r="M147" s="141" t="str">
        <f t="shared" si="30"/>
        <v/>
      </c>
      <c r="N147" s="141" t="str">
        <f t="shared" si="31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7"/>
        <v/>
      </c>
      <c r="E148" s="151"/>
      <c r="F148" s="146" t="str">
        <f t="shared" si="28"/>
        <v/>
      </c>
      <c r="G148" s="186"/>
      <c r="H148" s="146" t="str">
        <f t="shared" si="29"/>
        <v/>
      </c>
      <c r="I148" s="185"/>
      <c r="J148" s="185"/>
      <c r="K148" s="185"/>
      <c r="M148" s="141" t="str">
        <f t="shared" si="30"/>
        <v/>
      </c>
      <c r="N148" s="141" t="str">
        <f t="shared" si="31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7"/>
        <v/>
      </c>
      <c r="E149" s="151"/>
      <c r="F149" s="146" t="str">
        <f t="shared" si="28"/>
        <v/>
      </c>
      <c r="G149" s="186"/>
      <c r="H149" s="146" t="str">
        <f t="shared" si="29"/>
        <v/>
      </c>
      <c r="I149" s="185"/>
      <c r="J149" s="185"/>
      <c r="K149" s="185"/>
      <c r="M149" s="141" t="str">
        <f t="shared" si="30"/>
        <v/>
      </c>
      <c r="N149" s="141" t="str">
        <f t="shared" si="31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7"/>
        <v/>
      </c>
      <c r="E150" s="151"/>
      <c r="F150" s="146" t="str">
        <f t="shared" si="28"/>
        <v/>
      </c>
      <c r="G150" s="186"/>
      <c r="H150" s="146" t="str">
        <f t="shared" si="29"/>
        <v/>
      </c>
      <c r="I150" s="185"/>
      <c r="J150" s="185"/>
      <c r="K150" s="185"/>
      <c r="M150" s="141" t="str">
        <f t="shared" si="30"/>
        <v/>
      </c>
      <c r="N150" s="141" t="str">
        <f t="shared" si="31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7"/>
        <v/>
      </c>
      <c r="E151" s="151"/>
      <c r="F151" s="146" t="str">
        <f t="shared" si="28"/>
        <v/>
      </c>
      <c r="G151" s="186"/>
      <c r="H151" s="146" t="str">
        <f t="shared" si="29"/>
        <v/>
      </c>
      <c r="I151" s="185"/>
      <c r="J151" s="185"/>
      <c r="K151" s="185"/>
      <c r="M151" s="141" t="str">
        <f t="shared" si="30"/>
        <v/>
      </c>
      <c r="N151" s="141" t="str">
        <f t="shared" si="31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7"/>
        <v/>
      </c>
      <c r="E152" s="151"/>
      <c r="F152" s="146" t="str">
        <f t="shared" si="28"/>
        <v/>
      </c>
      <c r="G152" s="186"/>
      <c r="H152" s="146" t="str">
        <f t="shared" si="29"/>
        <v/>
      </c>
      <c r="I152" s="185"/>
      <c r="J152" s="185"/>
      <c r="K152" s="185"/>
      <c r="M152" s="141" t="str">
        <f t="shared" si="30"/>
        <v/>
      </c>
      <c r="N152" s="141" t="str">
        <f t="shared" si="31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7"/>
        <v/>
      </c>
      <c r="E153" s="151"/>
      <c r="F153" s="146" t="str">
        <f t="shared" si="28"/>
        <v/>
      </c>
      <c r="G153" s="186"/>
      <c r="H153" s="146" t="str">
        <f t="shared" si="29"/>
        <v/>
      </c>
      <c r="I153" s="185"/>
      <c r="J153" s="185"/>
      <c r="K153" s="185"/>
      <c r="M153" s="141" t="str">
        <f t="shared" si="30"/>
        <v/>
      </c>
      <c r="N153" s="141" t="str">
        <f t="shared" si="31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7"/>
        <v/>
      </c>
      <c r="E154" s="151"/>
      <c r="F154" s="146" t="str">
        <f t="shared" si="28"/>
        <v/>
      </c>
      <c r="G154" s="186"/>
      <c r="H154" s="146" t="str">
        <f t="shared" si="29"/>
        <v/>
      </c>
      <c r="I154" s="185"/>
      <c r="J154" s="185"/>
      <c r="K154" s="185"/>
      <c r="M154" s="141" t="str">
        <f t="shared" si="30"/>
        <v/>
      </c>
      <c r="N154" s="141" t="str">
        <f t="shared" si="31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7"/>
        <v/>
      </c>
      <c r="E155" s="151"/>
      <c r="F155" s="146" t="str">
        <f t="shared" si="28"/>
        <v/>
      </c>
      <c r="G155" s="186"/>
      <c r="H155" s="146" t="str">
        <f t="shared" si="29"/>
        <v/>
      </c>
      <c r="I155" s="185"/>
      <c r="J155" s="185"/>
      <c r="K155" s="185"/>
      <c r="M155" s="141" t="str">
        <f t="shared" si="30"/>
        <v/>
      </c>
      <c r="N155" s="141" t="str">
        <f t="shared" si="31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7"/>
        <v/>
      </c>
      <c r="E156" s="151"/>
      <c r="F156" s="146" t="str">
        <f t="shared" si="28"/>
        <v/>
      </c>
      <c r="G156" s="186"/>
      <c r="H156" s="146" t="str">
        <f t="shared" si="29"/>
        <v/>
      </c>
      <c r="I156" s="185"/>
      <c r="J156" s="185"/>
      <c r="K156" s="185"/>
      <c r="M156" s="141" t="str">
        <f t="shared" si="30"/>
        <v/>
      </c>
      <c r="N156" s="141" t="str">
        <f t="shared" si="31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7"/>
        <v/>
      </c>
      <c r="E157" s="151"/>
      <c r="F157" s="146" t="str">
        <f t="shared" si="28"/>
        <v/>
      </c>
      <c r="G157" s="186"/>
      <c r="H157" s="146" t="str">
        <f t="shared" si="29"/>
        <v/>
      </c>
      <c r="I157" s="185"/>
      <c r="J157" s="185"/>
      <c r="K157" s="185"/>
      <c r="M157" s="141" t="str">
        <f t="shared" si="30"/>
        <v/>
      </c>
      <c r="N157" s="141" t="str">
        <f t="shared" si="31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7"/>
        <v/>
      </c>
      <c r="E158" s="151"/>
      <c r="F158" s="146" t="str">
        <f t="shared" si="28"/>
        <v/>
      </c>
      <c r="G158" s="186"/>
      <c r="H158" s="146" t="str">
        <f t="shared" si="29"/>
        <v/>
      </c>
      <c r="I158" s="185"/>
      <c r="J158" s="185"/>
      <c r="K158" s="185"/>
      <c r="M158" s="141" t="str">
        <f t="shared" si="30"/>
        <v/>
      </c>
      <c r="N158" s="141" t="str">
        <f t="shared" si="31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7"/>
        <v/>
      </c>
      <c r="E159" s="151"/>
      <c r="F159" s="146" t="str">
        <f t="shared" si="28"/>
        <v/>
      </c>
      <c r="G159" s="186"/>
      <c r="H159" s="146" t="str">
        <f t="shared" si="29"/>
        <v/>
      </c>
      <c r="I159" s="185"/>
      <c r="J159" s="185"/>
      <c r="K159" s="185"/>
      <c r="M159" s="141" t="str">
        <f t="shared" si="30"/>
        <v/>
      </c>
      <c r="N159" s="141" t="str">
        <f t="shared" si="31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7"/>
        <v/>
      </c>
      <c r="E160" s="151"/>
      <c r="F160" s="146" t="str">
        <f t="shared" si="28"/>
        <v/>
      </c>
      <c r="G160" s="186"/>
      <c r="H160" s="146" t="str">
        <f t="shared" si="29"/>
        <v/>
      </c>
      <c r="I160" s="185"/>
      <c r="J160" s="185"/>
      <c r="K160" s="185"/>
      <c r="M160" s="141" t="str">
        <f t="shared" si="30"/>
        <v/>
      </c>
      <c r="N160" s="141" t="str">
        <f t="shared" si="31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7"/>
        <v/>
      </c>
      <c r="E161" s="151"/>
      <c r="F161" s="146" t="str">
        <f t="shared" si="28"/>
        <v/>
      </c>
      <c r="G161" s="186"/>
      <c r="H161" s="146" t="str">
        <f t="shared" si="29"/>
        <v/>
      </c>
      <c r="I161" s="185"/>
      <c r="J161" s="185"/>
      <c r="K161" s="185"/>
      <c r="M161" s="141" t="str">
        <f t="shared" si="30"/>
        <v/>
      </c>
      <c r="N161" s="141" t="str">
        <f t="shared" si="31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7"/>
        <v/>
      </c>
      <c r="E162" s="151"/>
      <c r="F162" s="146" t="str">
        <f t="shared" si="28"/>
        <v/>
      </c>
      <c r="G162" s="186"/>
      <c r="H162" s="146" t="str">
        <f t="shared" si="29"/>
        <v/>
      </c>
      <c r="I162" s="185"/>
      <c r="J162" s="185"/>
      <c r="K162" s="185"/>
      <c r="M162" s="141" t="str">
        <f t="shared" si="30"/>
        <v/>
      </c>
      <c r="N162" s="141" t="str">
        <f t="shared" si="31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7"/>
        <v/>
      </c>
      <c r="E163" s="151"/>
      <c r="F163" s="146" t="str">
        <f t="shared" si="28"/>
        <v/>
      </c>
      <c r="G163" s="186"/>
      <c r="H163" s="146" t="str">
        <f t="shared" si="29"/>
        <v/>
      </c>
      <c r="I163" s="185"/>
      <c r="J163" s="185"/>
      <c r="K163" s="185"/>
      <c r="M163" s="141" t="str">
        <f t="shared" si="30"/>
        <v/>
      </c>
      <c r="N163" s="141" t="str">
        <f t="shared" si="31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7"/>
        <v/>
      </c>
      <c r="E164" s="151"/>
      <c r="F164" s="146" t="str">
        <f t="shared" si="28"/>
        <v/>
      </c>
      <c r="G164" s="186"/>
      <c r="H164" s="146" t="str">
        <f t="shared" si="29"/>
        <v/>
      </c>
      <c r="I164" s="185"/>
      <c r="J164" s="185"/>
      <c r="K164" s="185"/>
      <c r="M164" s="141" t="str">
        <f t="shared" si="30"/>
        <v/>
      </c>
      <c r="N164" s="141" t="str">
        <f t="shared" si="31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7"/>
        <v/>
      </c>
      <c r="E165" s="151"/>
      <c r="F165" s="146" t="str">
        <f t="shared" si="28"/>
        <v/>
      </c>
      <c r="G165" s="186"/>
      <c r="H165" s="146" t="str">
        <f t="shared" si="29"/>
        <v/>
      </c>
      <c r="I165" s="185"/>
      <c r="J165" s="185"/>
      <c r="K165" s="185"/>
      <c r="M165" s="141" t="str">
        <f t="shared" si="30"/>
        <v/>
      </c>
      <c r="N165" s="141" t="str">
        <f t="shared" si="31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7"/>
        <v/>
      </c>
      <c r="E166" s="151"/>
      <c r="F166" s="146" t="str">
        <f t="shared" si="28"/>
        <v/>
      </c>
      <c r="G166" s="186"/>
      <c r="H166" s="146" t="str">
        <f t="shared" si="29"/>
        <v/>
      </c>
      <c r="I166" s="185"/>
      <c r="J166" s="185"/>
      <c r="K166" s="185"/>
      <c r="M166" s="141" t="str">
        <f t="shared" si="30"/>
        <v/>
      </c>
      <c r="N166" s="141" t="str">
        <f t="shared" si="31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7"/>
        <v/>
      </c>
      <c r="E167" s="151"/>
      <c r="F167" s="146" t="str">
        <f t="shared" si="28"/>
        <v/>
      </c>
      <c r="G167" s="186"/>
      <c r="H167" s="146" t="str">
        <f t="shared" si="29"/>
        <v/>
      </c>
      <c r="I167" s="185"/>
      <c r="J167" s="185"/>
      <c r="K167" s="185"/>
      <c r="M167" s="141" t="str">
        <f t="shared" si="30"/>
        <v/>
      </c>
      <c r="N167" s="141" t="str">
        <f t="shared" si="31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7"/>
        <v/>
      </c>
      <c r="E168" s="151"/>
      <c r="F168" s="146" t="str">
        <f t="shared" si="28"/>
        <v/>
      </c>
      <c r="G168" s="186"/>
      <c r="H168" s="146" t="str">
        <f t="shared" si="29"/>
        <v/>
      </c>
      <c r="I168" s="185"/>
      <c r="J168" s="185"/>
      <c r="K168" s="185"/>
      <c r="M168" s="141" t="str">
        <f t="shared" si="30"/>
        <v/>
      </c>
      <c r="N168" s="141" t="str">
        <f t="shared" si="31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7"/>
        <v/>
      </c>
      <c r="E169" s="151"/>
      <c r="F169" s="146" t="str">
        <f t="shared" si="28"/>
        <v/>
      </c>
      <c r="G169" s="186"/>
      <c r="H169" s="146" t="str">
        <f t="shared" si="29"/>
        <v/>
      </c>
      <c r="I169" s="185"/>
      <c r="J169" s="185"/>
      <c r="K169" s="185"/>
      <c r="M169" s="141" t="str">
        <f t="shared" si="30"/>
        <v/>
      </c>
      <c r="N169" s="141" t="str">
        <f t="shared" si="31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7"/>
        <v/>
      </c>
      <c r="E170" s="151"/>
      <c r="F170" s="146" t="str">
        <f t="shared" si="28"/>
        <v/>
      </c>
      <c r="G170" s="186"/>
      <c r="H170" s="146" t="str">
        <f t="shared" si="29"/>
        <v/>
      </c>
      <c r="I170" s="185"/>
      <c r="J170" s="185"/>
      <c r="K170" s="185"/>
      <c r="M170" s="141" t="str">
        <f t="shared" si="30"/>
        <v/>
      </c>
      <c r="N170" s="141" t="str">
        <f t="shared" si="31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7"/>
        <v/>
      </c>
      <c r="E171" s="151"/>
      <c r="F171" s="146" t="str">
        <f t="shared" si="28"/>
        <v/>
      </c>
      <c r="G171" s="186"/>
      <c r="H171" s="146" t="str">
        <f t="shared" si="29"/>
        <v/>
      </c>
      <c r="I171" s="185"/>
      <c r="J171" s="185"/>
      <c r="K171" s="185"/>
      <c r="M171" s="141" t="str">
        <f t="shared" si="30"/>
        <v/>
      </c>
      <c r="N171" s="141" t="str">
        <f t="shared" si="31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7"/>
        <v/>
      </c>
      <c r="E172" s="151"/>
      <c r="F172" s="146" t="str">
        <f t="shared" si="28"/>
        <v/>
      </c>
      <c r="G172" s="186"/>
      <c r="H172" s="146" t="str">
        <f t="shared" si="29"/>
        <v/>
      </c>
      <c r="I172" s="185"/>
      <c r="J172" s="185"/>
      <c r="K172" s="185"/>
      <c r="M172" s="141" t="str">
        <f t="shared" si="30"/>
        <v/>
      </c>
      <c r="N172" s="141" t="str">
        <f t="shared" si="31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7"/>
        <v/>
      </c>
      <c r="E173" s="151"/>
      <c r="F173" s="146" t="str">
        <f t="shared" si="28"/>
        <v/>
      </c>
      <c r="G173" s="186"/>
      <c r="H173" s="146" t="str">
        <f t="shared" si="29"/>
        <v/>
      </c>
      <c r="I173" s="185"/>
      <c r="J173" s="185"/>
      <c r="K173" s="185"/>
      <c r="M173" s="141" t="str">
        <f t="shared" si="30"/>
        <v/>
      </c>
      <c r="N173" s="141" t="str">
        <f t="shared" si="31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7"/>
        <v/>
      </c>
      <c r="E174" s="151"/>
      <c r="F174" s="146" t="str">
        <f t="shared" si="28"/>
        <v/>
      </c>
      <c r="G174" s="186"/>
      <c r="H174" s="146" t="str">
        <f t="shared" si="29"/>
        <v/>
      </c>
      <c r="I174" s="185"/>
      <c r="J174" s="185"/>
      <c r="K174" s="185"/>
      <c r="M174" s="141" t="str">
        <f t="shared" si="30"/>
        <v/>
      </c>
      <c r="N174" s="141" t="str">
        <f t="shared" si="31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7"/>
        <v/>
      </c>
      <c r="E175" s="151"/>
      <c r="F175" s="146" t="str">
        <f t="shared" si="28"/>
        <v/>
      </c>
      <c r="G175" s="186"/>
      <c r="H175" s="146" t="str">
        <f t="shared" si="29"/>
        <v/>
      </c>
      <c r="I175" s="185"/>
      <c r="J175" s="185"/>
      <c r="K175" s="185"/>
      <c r="M175" s="141" t="str">
        <f t="shared" si="30"/>
        <v/>
      </c>
      <c r="N175" s="141" t="str">
        <f t="shared" si="31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7"/>
        <v/>
      </c>
      <c r="E176" s="151"/>
      <c r="F176" s="146" t="str">
        <f t="shared" si="28"/>
        <v/>
      </c>
      <c r="G176" s="186"/>
      <c r="H176" s="146" t="str">
        <f t="shared" si="29"/>
        <v/>
      </c>
      <c r="I176" s="185"/>
      <c r="J176" s="185"/>
      <c r="K176" s="185"/>
      <c r="M176" s="141" t="str">
        <f t="shared" si="30"/>
        <v/>
      </c>
      <c r="N176" s="141" t="str">
        <f t="shared" si="31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7"/>
        <v/>
      </c>
      <c r="E177" s="151"/>
      <c r="F177" s="146" t="str">
        <f t="shared" si="28"/>
        <v/>
      </c>
      <c r="G177" s="186"/>
      <c r="H177" s="146" t="str">
        <f t="shared" si="29"/>
        <v/>
      </c>
      <c r="I177" s="185"/>
      <c r="J177" s="185"/>
      <c r="K177" s="185"/>
      <c r="M177" s="141" t="str">
        <f t="shared" si="30"/>
        <v/>
      </c>
      <c r="N177" s="141" t="str">
        <f t="shared" si="31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7"/>
        <v/>
      </c>
      <c r="E178" s="151"/>
      <c r="F178" s="146" t="str">
        <f t="shared" si="28"/>
        <v/>
      </c>
      <c r="G178" s="186"/>
      <c r="H178" s="146" t="str">
        <f t="shared" si="29"/>
        <v/>
      </c>
      <c r="I178" s="185"/>
      <c r="J178" s="185"/>
      <c r="K178" s="185"/>
      <c r="M178" s="141" t="str">
        <f t="shared" si="30"/>
        <v/>
      </c>
      <c r="N178" s="141" t="str">
        <f t="shared" si="31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7"/>
        <v/>
      </c>
      <c r="E179" s="151"/>
      <c r="F179" s="146" t="str">
        <f t="shared" si="28"/>
        <v/>
      </c>
      <c r="G179" s="186"/>
      <c r="H179" s="146" t="str">
        <f t="shared" si="29"/>
        <v/>
      </c>
      <c r="I179" s="185"/>
      <c r="J179" s="185"/>
      <c r="K179" s="185"/>
      <c r="M179" s="141" t="str">
        <f t="shared" si="30"/>
        <v/>
      </c>
      <c r="N179" s="141" t="str">
        <f t="shared" si="31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7"/>
        <v/>
      </c>
      <c r="E180" s="151"/>
      <c r="F180" s="146" t="str">
        <f t="shared" si="28"/>
        <v/>
      </c>
      <c r="G180" s="186"/>
      <c r="H180" s="146" t="str">
        <f t="shared" si="29"/>
        <v/>
      </c>
      <c r="I180" s="185"/>
      <c r="J180" s="185"/>
      <c r="K180" s="185"/>
      <c r="M180" s="141" t="str">
        <f t="shared" si="30"/>
        <v/>
      </c>
      <c r="N180" s="141" t="str">
        <f t="shared" si="31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7"/>
        <v/>
      </c>
      <c r="E181" s="151"/>
      <c r="F181" s="146" t="str">
        <f t="shared" si="28"/>
        <v/>
      </c>
      <c r="G181" s="186"/>
      <c r="H181" s="146" t="str">
        <f t="shared" si="29"/>
        <v/>
      </c>
      <c r="I181" s="185"/>
      <c r="J181" s="185"/>
      <c r="K181" s="185"/>
      <c r="M181" s="141" t="str">
        <f t="shared" si="30"/>
        <v/>
      </c>
      <c r="N181" s="141" t="str">
        <f t="shared" si="31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7"/>
        <v/>
      </c>
      <c r="E182" s="151"/>
      <c r="F182" s="146" t="str">
        <f t="shared" si="28"/>
        <v/>
      </c>
      <c r="G182" s="186"/>
      <c r="H182" s="146" t="str">
        <f t="shared" si="29"/>
        <v/>
      </c>
      <c r="I182" s="185"/>
      <c r="J182" s="185"/>
      <c r="K182" s="185"/>
      <c r="M182" s="141" t="str">
        <f t="shared" si="30"/>
        <v/>
      </c>
      <c r="N182" s="141" t="str">
        <f t="shared" si="31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7"/>
        <v/>
      </c>
      <c r="E183" s="151"/>
      <c r="F183" s="146" t="str">
        <f t="shared" si="28"/>
        <v/>
      </c>
      <c r="G183" s="186"/>
      <c r="H183" s="146" t="str">
        <f t="shared" si="29"/>
        <v/>
      </c>
      <c r="I183" s="185"/>
      <c r="J183" s="185"/>
      <c r="K183" s="185"/>
      <c r="M183" s="141" t="str">
        <f t="shared" si="30"/>
        <v/>
      </c>
      <c r="N183" s="141" t="str">
        <f t="shared" si="31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7"/>
        <v/>
      </c>
      <c r="E184" s="151"/>
      <c r="F184" s="146" t="str">
        <f t="shared" si="28"/>
        <v/>
      </c>
      <c r="G184" s="186"/>
      <c r="H184" s="146" t="str">
        <f t="shared" si="29"/>
        <v/>
      </c>
      <c r="I184" s="185"/>
      <c r="J184" s="185"/>
      <c r="K184" s="185"/>
      <c r="M184" s="141" t="str">
        <f t="shared" si="30"/>
        <v/>
      </c>
      <c r="N184" s="141" t="str">
        <f t="shared" si="31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7"/>
        <v/>
      </c>
      <c r="E185" s="151"/>
      <c r="F185" s="146" t="str">
        <f t="shared" si="28"/>
        <v/>
      </c>
      <c r="G185" s="186"/>
      <c r="H185" s="146" t="str">
        <f t="shared" si="29"/>
        <v/>
      </c>
      <c r="I185" s="185"/>
      <c r="J185" s="185"/>
      <c r="K185" s="185"/>
      <c r="M185" s="141" t="str">
        <f t="shared" si="30"/>
        <v/>
      </c>
      <c r="N185" s="141" t="str">
        <f t="shared" si="31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7"/>
        <v/>
      </c>
      <c r="E186" s="151"/>
      <c r="F186" s="146" t="str">
        <f t="shared" si="28"/>
        <v/>
      </c>
      <c r="G186" s="186"/>
      <c r="H186" s="146" t="str">
        <f t="shared" si="29"/>
        <v/>
      </c>
      <c r="I186" s="185"/>
      <c r="J186" s="185"/>
      <c r="K186" s="185"/>
      <c r="M186" s="141" t="str">
        <f t="shared" si="30"/>
        <v/>
      </c>
      <c r="N186" s="141" t="str">
        <f t="shared" si="31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7"/>
        <v/>
      </c>
      <c r="E187" s="151"/>
      <c r="F187" s="146" t="str">
        <f t="shared" si="28"/>
        <v/>
      </c>
      <c r="G187" s="186"/>
      <c r="H187" s="146" t="str">
        <f t="shared" si="29"/>
        <v/>
      </c>
      <c r="I187" s="185"/>
      <c r="J187" s="185"/>
      <c r="K187" s="185"/>
      <c r="M187" s="141" t="str">
        <f t="shared" si="30"/>
        <v/>
      </c>
      <c r="N187" s="141" t="str">
        <f t="shared" si="31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7"/>
        <v/>
      </c>
      <c r="E188" s="151"/>
      <c r="F188" s="146" t="str">
        <f t="shared" si="28"/>
        <v/>
      </c>
      <c r="G188" s="186"/>
      <c r="H188" s="146" t="str">
        <f t="shared" si="29"/>
        <v/>
      </c>
      <c r="I188" s="185"/>
      <c r="J188" s="185"/>
      <c r="K188" s="185"/>
      <c r="M188" s="141" t="str">
        <f t="shared" si="30"/>
        <v/>
      </c>
      <c r="N188" s="141" t="str">
        <f t="shared" si="31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7"/>
        <v/>
      </c>
      <c r="E189" s="151"/>
      <c r="F189" s="146" t="str">
        <f t="shared" si="28"/>
        <v/>
      </c>
      <c r="G189" s="186"/>
      <c r="H189" s="146" t="str">
        <f t="shared" si="29"/>
        <v/>
      </c>
      <c r="I189" s="185"/>
      <c r="J189" s="185"/>
      <c r="K189" s="185"/>
      <c r="M189" s="141" t="str">
        <f t="shared" si="30"/>
        <v/>
      </c>
      <c r="N189" s="141" t="str">
        <f t="shared" si="31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7"/>
        <v/>
      </c>
      <c r="E190" s="151"/>
      <c r="F190" s="146" t="str">
        <f t="shared" si="28"/>
        <v/>
      </c>
      <c r="G190" s="186"/>
      <c r="H190" s="146" t="str">
        <f t="shared" si="29"/>
        <v/>
      </c>
      <c r="I190" s="185"/>
      <c r="J190" s="185"/>
      <c r="K190" s="185"/>
      <c r="M190" s="141" t="str">
        <f t="shared" si="30"/>
        <v/>
      </c>
      <c r="N190" s="141" t="str">
        <f t="shared" si="31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7"/>
        <v/>
      </c>
      <c r="E191" s="151"/>
      <c r="F191" s="146" t="str">
        <f t="shared" si="28"/>
        <v/>
      </c>
      <c r="G191" s="186"/>
      <c r="H191" s="146" t="str">
        <f t="shared" si="29"/>
        <v/>
      </c>
      <c r="I191" s="185"/>
      <c r="J191" s="185"/>
      <c r="K191" s="185"/>
      <c r="M191" s="141" t="str">
        <f t="shared" si="30"/>
        <v/>
      </c>
      <c r="N191" s="141" t="str">
        <f t="shared" si="31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7"/>
        <v/>
      </c>
      <c r="E192" s="151"/>
      <c r="F192" s="146" t="str">
        <f t="shared" si="28"/>
        <v/>
      </c>
      <c r="G192" s="186"/>
      <c r="H192" s="146" t="str">
        <f t="shared" si="29"/>
        <v/>
      </c>
      <c r="I192" s="185"/>
      <c r="J192" s="185"/>
      <c r="K192" s="185"/>
      <c r="M192" s="141" t="str">
        <f t="shared" si="30"/>
        <v/>
      </c>
      <c r="N192" s="141" t="str">
        <f t="shared" si="31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7"/>
        <v/>
      </c>
      <c r="E193" s="151"/>
      <c r="F193" s="146" t="str">
        <f t="shared" si="28"/>
        <v/>
      </c>
      <c r="G193" s="186"/>
      <c r="H193" s="146" t="str">
        <f t="shared" si="29"/>
        <v/>
      </c>
      <c r="I193" s="185"/>
      <c r="J193" s="185"/>
      <c r="K193" s="185"/>
      <c r="M193" s="141" t="str">
        <f t="shared" si="30"/>
        <v/>
      </c>
      <c r="N193" s="141" t="str">
        <f t="shared" si="31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7"/>
        <v/>
      </c>
      <c r="E194" s="151"/>
      <c r="F194" s="146" t="str">
        <f t="shared" si="28"/>
        <v/>
      </c>
      <c r="G194" s="186"/>
      <c r="H194" s="146" t="str">
        <f t="shared" si="29"/>
        <v/>
      </c>
      <c r="I194" s="185"/>
      <c r="J194" s="185"/>
      <c r="K194" s="185"/>
      <c r="M194" s="141" t="str">
        <f t="shared" si="30"/>
        <v/>
      </c>
      <c r="N194" s="141" t="str">
        <f t="shared" si="31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7"/>
        <v/>
      </c>
      <c r="E195" s="151"/>
      <c r="F195" s="146" t="str">
        <f t="shared" si="28"/>
        <v/>
      </c>
      <c r="G195" s="186"/>
      <c r="H195" s="146" t="str">
        <f t="shared" si="29"/>
        <v/>
      </c>
      <c r="I195" s="185"/>
      <c r="J195" s="185"/>
      <c r="K195" s="185"/>
      <c r="M195" s="141" t="str">
        <f t="shared" si="30"/>
        <v/>
      </c>
      <c r="N195" s="141" t="str">
        <f t="shared" si="31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32">IFERROR(VLOOKUP(C196,$O$6:$P$23,2,FALSE),"")</f>
        <v/>
      </c>
      <c r="E196" s="151"/>
      <c r="F196" s="146" t="str">
        <f t="shared" ref="F196:F259" si="33">IFERROR(VLOOKUP(E196,$R$5:$T$129,2,FALSE),"")</f>
        <v/>
      </c>
      <c r="G196" s="186"/>
      <c r="H196" s="146" t="str">
        <f t="shared" ref="H196:H259" si="34">IFERROR(VLOOKUP(G196,$X$6:$Y$200,2,FALSE),"")</f>
        <v/>
      </c>
      <c r="I196" s="185"/>
      <c r="J196" s="185"/>
      <c r="K196" s="185"/>
      <c r="M196" s="141" t="str">
        <f t="shared" ref="M196:M259" si="35">LEFT(E196,3)</f>
        <v/>
      </c>
      <c r="N196" s="141" t="str">
        <f t="shared" ref="N196:N259" si="36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32"/>
        <v/>
      </c>
      <c r="E197" s="151"/>
      <c r="F197" s="146" t="str">
        <f t="shared" si="33"/>
        <v/>
      </c>
      <c r="G197" s="186"/>
      <c r="H197" s="146" t="str">
        <f t="shared" si="34"/>
        <v/>
      </c>
      <c r="I197" s="185"/>
      <c r="J197" s="185"/>
      <c r="K197" s="185"/>
      <c r="M197" s="141" t="str">
        <f t="shared" si="35"/>
        <v/>
      </c>
      <c r="N197" s="141" t="str">
        <f t="shared" si="36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32"/>
        <v/>
      </c>
      <c r="E198" s="151"/>
      <c r="F198" s="146" t="str">
        <f t="shared" si="33"/>
        <v/>
      </c>
      <c r="G198" s="186"/>
      <c r="H198" s="146" t="str">
        <f t="shared" si="34"/>
        <v/>
      </c>
      <c r="I198" s="185"/>
      <c r="J198" s="185"/>
      <c r="K198" s="185"/>
      <c r="M198" s="141" t="str">
        <f t="shared" si="35"/>
        <v/>
      </c>
      <c r="N198" s="141" t="str">
        <f t="shared" si="36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32"/>
        <v/>
      </c>
      <c r="E199" s="151"/>
      <c r="F199" s="146" t="str">
        <f t="shared" si="33"/>
        <v/>
      </c>
      <c r="G199" s="186"/>
      <c r="H199" s="146" t="str">
        <f t="shared" si="34"/>
        <v/>
      </c>
      <c r="I199" s="185"/>
      <c r="J199" s="185"/>
      <c r="K199" s="185"/>
      <c r="M199" s="141" t="str">
        <f t="shared" si="35"/>
        <v/>
      </c>
      <c r="N199" s="141" t="str">
        <f t="shared" si="36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32"/>
        <v/>
      </c>
      <c r="E200" s="151"/>
      <c r="F200" s="146" t="str">
        <f t="shared" si="33"/>
        <v/>
      </c>
      <c r="G200" s="186"/>
      <c r="H200" s="146" t="str">
        <f t="shared" si="34"/>
        <v/>
      </c>
      <c r="I200" s="185"/>
      <c r="J200" s="185"/>
      <c r="K200" s="185"/>
      <c r="M200" s="141" t="str">
        <f t="shared" si="35"/>
        <v/>
      </c>
      <c r="N200" s="141" t="str">
        <f t="shared" si="36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32"/>
        <v/>
      </c>
      <c r="E201" s="151"/>
      <c r="F201" s="146" t="str">
        <f t="shared" si="33"/>
        <v/>
      </c>
      <c r="G201" s="186"/>
      <c r="H201" s="146" t="str">
        <f t="shared" si="34"/>
        <v/>
      </c>
      <c r="I201" s="185"/>
      <c r="J201" s="185"/>
      <c r="K201" s="185"/>
      <c r="M201" s="141" t="str">
        <f t="shared" si="35"/>
        <v/>
      </c>
      <c r="N201" s="141" t="str">
        <f t="shared" si="36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32"/>
        <v/>
      </c>
      <c r="E202" s="151"/>
      <c r="F202" s="146" t="str">
        <f t="shared" si="33"/>
        <v/>
      </c>
      <c r="G202" s="186"/>
      <c r="H202" s="146" t="str">
        <f t="shared" si="34"/>
        <v/>
      </c>
      <c r="I202" s="185"/>
      <c r="J202" s="185"/>
      <c r="K202" s="185"/>
      <c r="M202" s="141" t="str">
        <f t="shared" si="35"/>
        <v/>
      </c>
      <c r="N202" s="141" t="str">
        <f t="shared" si="36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32"/>
        <v/>
      </c>
      <c r="E203" s="151"/>
      <c r="F203" s="146" t="str">
        <f t="shared" si="33"/>
        <v/>
      </c>
      <c r="G203" s="186"/>
      <c r="H203" s="146" t="str">
        <f t="shared" si="34"/>
        <v/>
      </c>
      <c r="I203" s="185"/>
      <c r="J203" s="185"/>
      <c r="K203" s="185"/>
      <c r="M203" s="141" t="str">
        <f t="shared" si="35"/>
        <v/>
      </c>
      <c r="N203" s="141" t="str">
        <f t="shared" si="36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32"/>
        <v/>
      </c>
      <c r="E204" s="151"/>
      <c r="F204" s="146" t="str">
        <f t="shared" si="33"/>
        <v/>
      </c>
      <c r="G204" s="186"/>
      <c r="H204" s="146" t="str">
        <f t="shared" si="34"/>
        <v/>
      </c>
      <c r="I204" s="185"/>
      <c r="J204" s="185"/>
      <c r="K204" s="185"/>
      <c r="M204" s="141" t="str">
        <f t="shared" si="35"/>
        <v/>
      </c>
      <c r="N204" s="141" t="str">
        <f t="shared" si="36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32"/>
        <v/>
      </c>
      <c r="E205" s="151"/>
      <c r="F205" s="146" t="str">
        <f t="shared" si="33"/>
        <v/>
      </c>
      <c r="G205" s="186"/>
      <c r="H205" s="146" t="str">
        <f t="shared" si="34"/>
        <v/>
      </c>
      <c r="I205" s="185"/>
      <c r="J205" s="185"/>
      <c r="K205" s="185"/>
      <c r="M205" s="141" t="str">
        <f t="shared" si="35"/>
        <v/>
      </c>
      <c r="N205" s="141" t="str">
        <f t="shared" si="36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32"/>
        <v/>
      </c>
      <c r="E206" s="151"/>
      <c r="F206" s="146" t="str">
        <f t="shared" si="33"/>
        <v/>
      </c>
      <c r="G206" s="186"/>
      <c r="H206" s="146" t="str">
        <f t="shared" si="34"/>
        <v/>
      </c>
      <c r="I206" s="185"/>
      <c r="J206" s="185"/>
      <c r="K206" s="185"/>
      <c r="M206" s="141" t="str">
        <f t="shared" si="35"/>
        <v/>
      </c>
      <c r="N206" s="141" t="str">
        <f t="shared" si="36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32"/>
        <v/>
      </c>
      <c r="E207" s="151"/>
      <c r="F207" s="146" t="str">
        <f t="shared" si="33"/>
        <v/>
      </c>
      <c r="G207" s="186"/>
      <c r="H207" s="146" t="str">
        <f t="shared" si="34"/>
        <v/>
      </c>
      <c r="I207" s="185"/>
      <c r="J207" s="185"/>
      <c r="K207" s="185"/>
      <c r="M207" s="141" t="str">
        <f t="shared" si="35"/>
        <v/>
      </c>
      <c r="N207" s="141" t="str">
        <f t="shared" si="36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32"/>
        <v/>
      </c>
      <c r="E208" s="151"/>
      <c r="F208" s="146" t="str">
        <f t="shared" si="33"/>
        <v/>
      </c>
      <c r="G208" s="186"/>
      <c r="H208" s="146" t="str">
        <f t="shared" si="34"/>
        <v/>
      </c>
      <c r="I208" s="185"/>
      <c r="J208" s="185"/>
      <c r="K208" s="185"/>
      <c r="M208" s="141" t="str">
        <f t="shared" si="35"/>
        <v/>
      </c>
      <c r="N208" s="141" t="str">
        <f t="shared" si="36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32"/>
        <v/>
      </c>
      <c r="E209" s="151"/>
      <c r="F209" s="146" t="str">
        <f t="shared" si="33"/>
        <v/>
      </c>
      <c r="G209" s="186"/>
      <c r="H209" s="146" t="str">
        <f t="shared" si="34"/>
        <v/>
      </c>
      <c r="I209" s="185"/>
      <c r="J209" s="185"/>
      <c r="K209" s="185"/>
      <c r="M209" s="141" t="str">
        <f t="shared" si="35"/>
        <v/>
      </c>
      <c r="N209" s="141" t="str">
        <f t="shared" si="36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32"/>
        <v/>
      </c>
      <c r="E210" s="151"/>
      <c r="F210" s="146" t="str">
        <f t="shared" si="33"/>
        <v/>
      </c>
      <c r="G210" s="186"/>
      <c r="H210" s="146" t="str">
        <f t="shared" si="34"/>
        <v/>
      </c>
      <c r="I210" s="185"/>
      <c r="J210" s="185"/>
      <c r="K210" s="185"/>
      <c r="M210" s="141" t="str">
        <f t="shared" si="35"/>
        <v/>
      </c>
      <c r="N210" s="141" t="str">
        <f t="shared" si="36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32"/>
        <v/>
      </c>
      <c r="E211" s="151"/>
      <c r="F211" s="146" t="str">
        <f t="shared" si="33"/>
        <v/>
      </c>
      <c r="G211" s="186"/>
      <c r="H211" s="146" t="str">
        <f t="shared" si="34"/>
        <v/>
      </c>
      <c r="I211" s="185"/>
      <c r="J211" s="185"/>
      <c r="K211" s="185"/>
      <c r="M211" s="141" t="str">
        <f t="shared" si="35"/>
        <v/>
      </c>
      <c r="N211" s="141" t="str">
        <f t="shared" si="36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32"/>
        <v/>
      </c>
      <c r="E212" s="151"/>
      <c r="F212" s="146" t="str">
        <f t="shared" si="33"/>
        <v/>
      </c>
      <c r="G212" s="186"/>
      <c r="H212" s="146" t="str">
        <f t="shared" si="34"/>
        <v/>
      </c>
      <c r="I212" s="185"/>
      <c r="J212" s="185"/>
      <c r="K212" s="185"/>
      <c r="M212" s="141" t="str">
        <f t="shared" si="35"/>
        <v/>
      </c>
      <c r="N212" s="141" t="str">
        <f t="shared" si="36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32"/>
        <v/>
      </c>
      <c r="E213" s="151"/>
      <c r="F213" s="146" t="str">
        <f t="shared" si="33"/>
        <v/>
      </c>
      <c r="G213" s="186"/>
      <c r="H213" s="146" t="str">
        <f t="shared" si="34"/>
        <v/>
      </c>
      <c r="I213" s="185"/>
      <c r="J213" s="185"/>
      <c r="K213" s="185"/>
      <c r="M213" s="141" t="str">
        <f t="shared" si="35"/>
        <v/>
      </c>
      <c r="N213" s="141" t="str">
        <f t="shared" si="36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32"/>
        <v/>
      </c>
      <c r="E214" s="151"/>
      <c r="F214" s="146" t="str">
        <f t="shared" si="33"/>
        <v/>
      </c>
      <c r="G214" s="186"/>
      <c r="H214" s="146" t="str">
        <f t="shared" si="34"/>
        <v/>
      </c>
      <c r="I214" s="185"/>
      <c r="J214" s="185"/>
      <c r="K214" s="185"/>
      <c r="M214" s="141" t="str">
        <f t="shared" si="35"/>
        <v/>
      </c>
      <c r="N214" s="141" t="str">
        <f t="shared" si="36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32"/>
        <v/>
      </c>
      <c r="E215" s="151"/>
      <c r="F215" s="146" t="str">
        <f t="shared" si="33"/>
        <v/>
      </c>
      <c r="G215" s="186"/>
      <c r="H215" s="146" t="str">
        <f t="shared" si="34"/>
        <v/>
      </c>
      <c r="I215" s="185"/>
      <c r="J215" s="185"/>
      <c r="K215" s="185"/>
      <c r="M215" s="141" t="str">
        <f t="shared" si="35"/>
        <v/>
      </c>
      <c r="N215" s="141" t="str">
        <f t="shared" si="36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32"/>
        <v/>
      </c>
      <c r="E216" s="151"/>
      <c r="F216" s="146" t="str">
        <f t="shared" si="33"/>
        <v/>
      </c>
      <c r="G216" s="186"/>
      <c r="H216" s="146" t="str">
        <f t="shared" si="34"/>
        <v/>
      </c>
      <c r="I216" s="185"/>
      <c r="J216" s="185"/>
      <c r="K216" s="185"/>
      <c r="M216" s="141" t="str">
        <f t="shared" si="35"/>
        <v/>
      </c>
      <c r="N216" s="141" t="str">
        <f t="shared" si="36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32"/>
        <v/>
      </c>
      <c r="E217" s="151"/>
      <c r="F217" s="146" t="str">
        <f t="shared" si="33"/>
        <v/>
      </c>
      <c r="G217" s="186"/>
      <c r="H217" s="146" t="str">
        <f t="shared" si="34"/>
        <v/>
      </c>
      <c r="I217" s="185"/>
      <c r="J217" s="185"/>
      <c r="K217" s="185"/>
      <c r="M217" s="141" t="str">
        <f t="shared" si="35"/>
        <v/>
      </c>
      <c r="N217" s="141" t="str">
        <f t="shared" si="36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32"/>
        <v/>
      </c>
      <c r="E218" s="151"/>
      <c r="F218" s="146" t="str">
        <f t="shared" si="33"/>
        <v/>
      </c>
      <c r="G218" s="186"/>
      <c r="H218" s="146" t="str">
        <f t="shared" si="34"/>
        <v/>
      </c>
      <c r="I218" s="185"/>
      <c r="J218" s="185"/>
      <c r="K218" s="185"/>
      <c r="M218" s="141" t="str">
        <f t="shared" si="35"/>
        <v/>
      </c>
      <c r="N218" s="141" t="str">
        <f t="shared" si="36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32"/>
        <v/>
      </c>
      <c r="E219" s="151"/>
      <c r="F219" s="146" t="str">
        <f t="shared" si="33"/>
        <v/>
      </c>
      <c r="G219" s="186"/>
      <c r="H219" s="146" t="str">
        <f t="shared" si="34"/>
        <v/>
      </c>
      <c r="I219" s="185"/>
      <c r="J219" s="185"/>
      <c r="K219" s="185"/>
      <c r="M219" s="141" t="str">
        <f t="shared" si="35"/>
        <v/>
      </c>
      <c r="N219" s="141" t="str">
        <f t="shared" si="36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32"/>
        <v/>
      </c>
      <c r="E220" s="151"/>
      <c r="F220" s="146" t="str">
        <f t="shared" si="33"/>
        <v/>
      </c>
      <c r="G220" s="186"/>
      <c r="H220" s="146" t="str">
        <f t="shared" si="34"/>
        <v/>
      </c>
      <c r="I220" s="185"/>
      <c r="J220" s="185"/>
      <c r="K220" s="185"/>
      <c r="M220" s="141" t="str">
        <f t="shared" si="35"/>
        <v/>
      </c>
      <c r="N220" s="141" t="str">
        <f t="shared" si="36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32"/>
        <v/>
      </c>
      <c r="E221" s="151"/>
      <c r="F221" s="146" t="str">
        <f t="shared" si="33"/>
        <v/>
      </c>
      <c r="G221" s="186"/>
      <c r="H221" s="146" t="str">
        <f t="shared" si="34"/>
        <v/>
      </c>
      <c r="I221" s="185"/>
      <c r="J221" s="185"/>
      <c r="K221" s="185"/>
      <c r="M221" s="141" t="str">
        <f t="shared" si="35"/>
        <v/>
      </c>
      <c r="N221" s="141" t="str">
        <f t="shared" si="36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32"/>
        <v/>
      </c>
      <c r="E222" s="151"/>
      <c r="F222" s="146" t="str">
        <f t="shared" si="33"/>
        <v/>
      </c>
      <c r="G222" s="186"/>
      <c r="H222" s="146" t="str">
        <f t="shared" si="34"/>
        <v/>
      </c>
      <c r="I222" s="185"/>
      <c r="J222" s="185"/>
      <c r="K222" s="185"/>
      <c r="M222" s="141" t="str">
        <f t="shared" si="35"/>
        <v/>
      </c>
      <c r="N222" s="141" t="str">
        <f t="shared" si="36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32"/>
        <v/>
      </c>
      <c r="E223" s="151"/>
      <c r="F223" s="146" t="str">
        <f t="shared" si="33"/>
        <v/>
      </c>
      <c r="G223" s="186"/>
      <c r="H223" s="146" t="str">
        <f t="shared" si="34"/>
        <v/>
      </c>
      <c r="I223" s="185"/>
      <c r="J223" s="185"/>
      <c r="K223" s="185"/>
      <c r="M223" s="141" t="str">
        <f t="shared" si="35"/>
        <v/>
      </c>
      <c r="N223" s="141" t="str">
        <f t="shared" si="36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32"/>
        <v/>
      </c>
      <c r="E224" s="151"/>
      <c r="F224" s="146" t="str">
        <f t="shared" si="33"/>
        <v/>
      </c>
      <c r="G224" s="186"/>
      <c r="H224" s="146" t="str">
        <f t="shared" si="34"/>
        <v/>
      </c>
      <c r="I224" s="185"/>
      <c r="J224" s="185"/>
      <c r="K224" s="185"/>
      <c r="M224" s="141" t="str">
        <f t="shared" si="35"/>
        <v/>
      </c>
      <c r="N224" s="141" t="str">
        <f t="shared" si="36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32"/>
        <v/>
      </c>
      <c r="E225" s="151"/>
      <c r="F225" s="146" t="str">
        <f t="shared" si="33"/>
        <v/>
      </c>
      <c r="G225" s="186"/>
      <c r="H225" s="146" t="str">
        <f t="shared" si="34"/>
        <v/>
      </c>
      <c r="I225" s="185"/>
      <c r="J225" s="185"/>
      <c r="K225" s="185"/>
      <c r="M225" s="141" t="str">
        <f t="shared" si="35"/>
        <v/>
      </c>
      <c r="N225" s="141" t="str">
        <f t="shared" si="36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32"/>
        <v/>
      </c>
      <c r="E226" s="151"/>
      <c r="F226" s="146" t="str">
        <f t="shared" si="33"/>
        <v/>
      </c>
      <c r="G226" s="186"/>
      <c r="H226" s="146" t="str">
        <f t="shared" si="34"/>
        <v/>
      </c>
      <c r="I226" s="185"/>
      <c r="J226" s="185"/>
      <c r="K226" s="185"/>
      <c r="M226" s="141" t="str">
        <f t="shared" si="35"/>
        <v/>
      </c>
      <c r="N226" s="141" t="str">
        <f t="shared" si="36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32"/>
        <v/>
      </c>
      <c r="E227" s="151"/>
      <c r="F227" s="146" t="str">
        <f t="shared" si="33"/>
        <v/>
      </c>
      <c r="G227" s="186"/>
      <c r="H227" s="146" t="str">
        <f t="shared" si="34"/>
        <v/>
      </c>
      <c r="I227" s="185"/>
      <c r="J227" s="185"/>
      <c r="K227" s="185"/>
      <c r="M227" s="141" t="str">
        <f t="shared" si="35"/>
        <v/>
      </c>
      <c r="N227" s="141" t="str">
        <f t="shared" si="36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32"/>
        <v/>
      </c>
      <c r="E228" s="151"/>
      <c r="F228" s="146" t="str">
        <f t="shared" si="33"/>
        <v/>
      </c>
      <c r="G228" s="186"/>
      <c r="H228" s="146" t="str">
        <f t="shared" si="34"/>
        <v/>
      </c>
      <c r="I228" s="185"/>
      <c r="J228" s="185"/>
      <c r="K228" s="185"/>
      <c r="M228" s="141" t="str">
        <f t="shared" si="35"/>
        <v/>
      </c>
      <c r="N228" s="141" t="str">
        <f t="shared" si="36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32"/>
        <v/>
      </c>
      <c r="E229" s="151"/>
      <c r="F229" s="146" t="str">
        <f t="shared" si="33"/>
        <v/>
      </c>
      <c r="G229" s="186"/>
      <c r="H229" s="146" t="str">
        <f t="shared" si="34"/>
        <v/>
      </c>
      <c r="I229" s="185"/>
      <c r="J229" s="185"/>
      <c r="K229" s="185"/>
      <c r="M229" s="141" t="str">
        <f t="shared" si="35"/>
        <v/>
      </c>
      <c r="N229" s="141" t="str">
        <f t="shared" si="36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32"/>
        <v/>
      </c>
      <c r="E230" s="151"/>
      <c r="F230" s="146" t="str">
        <f t="shared" si="33"/>
        <v/>
      </c>
      <c r="G230" s="186"/>
      <c r="H230" s="146" t="str">
        <f t="shared" si="34"/>
        <v/>
      </c>
      <c r="I230" s="185"/>
      <c r="J230" s="185"/>
      <c r="K230" s="185"/>
      <c r="M230" s="141" t="str">
        <f t="shared" si="35"/>
        <v/>
      </c>
      <c r="N230" s="141" t="str">
        <f t="shared" si="36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32"/>
        <v/>
      </c>
      <c r="E231" s="151"/>
      <c r="F231" s="146" t="str">
        <f t="shared" si="33"/>
        <v/>
      </c>
      <c r="G231" s="186"/>
      <c r="H231" s="146" t="str">
        <f t="shared" si="34"/>
        <v/>
      </c>
      <c r="I231" s="185"/>
      <c r="J231" s="185"/>
      <c r="K231" s="185"/>
      <c r="M231" s="141" t="str">
        <f t="shared" si="35"/>
        <v/>
      </c>
      <c r="N231" s="141" t="str">
        <f t="shared" si="36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32"/>
        <v/>
      </c>
      <c r="E232" s="151"/>
      <c r="F232" s="146" t="str">
        <f t="shared" si="33"/>
        <v/>
      </c>
      <c r="G232" s="186"/>
      <c r="H232" s="146" t="str">
        <f t="shared" si="34"/>
        <v/>
      </c>
      <c r="I232" s="185"/>
      <c r="J232" s="185"/>
      <c r="K232" s="185"/>
      <c r="M232" s="141" t="str">
        <f t="shared" si="35"/>
        <v/>
      </c>
      <c r="N232" s="141" t="str">
        <f t="shared" si="36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32"/>
        <v/>
      </c>
      <c r="E233" s="151"/>
      <c r="F233" s="146" t="str">
        <f t="shared" si="33"/>
        <v/>
      </c>
      <c r="G233" s="186"/>
      <c r="H233" s="146" t="str">
        <f t="shared" si="34"/>
        <v/>
      </c>
      <c r="I233" s="185"/>
      <c r="J233" s="185"/>
      <c r="K233" s="185"/>
      <c r="M233" s="141" t="str">
        <f t="shared" si="35"/>
        <v/>
      </c>
      <c r="N233" s="141" t="str">
        <f t="shared" si="36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32"/>
        <v/>
      </c>
      <c r="E234" s="151"/>
      <c r="F234" s="146" t="str">
        <f t="shared" si="33"/>
        <v/>
      </c>
      <c r="G234" s="186"/>
      <c r="H234" s="146" t="str">
        <f t="shared" si="34"/>
        <v/>
      </c>
      <c r="I234" s="185"/>
      <c r="J234" s="185"/>
      <c r="K234" s="185"/>
      <c r="M234" s="141" t="str">
        <f t="shared" si="35"/>
        <v/>
      </c>
      <c r="N234" s="141" t="str">
        <f t="shared" si="36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32"/>
        <v/>
      </c>
      <c r="E235" s="151"/>
      <c r="F235" s="146" t="str">
        <f t="shared" si="33"/>
        <v/>
      </c>
      <c r="G235" s="186"/>
      <c r="H235" s="146" t="str">
        <f t="shared" si="34"/>
        <v/>
      </c>
      <c r="I235" s="185"/>
      <c r="J235" s="185"/>
      <c r="K235" s="185"/>
      <c r="M235" s="141" t="str">
        <f t="shared" si="35"/>
        <v/>
      </c>
      <c r="N235" s="141" t="str">
        <f t="shared" si="36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32"/>
        <v/>
      </c>
      <c r="E236" s="151"/>
      <c r="F236" s="146" t="str">
        <f t="shared" si="33"/>
        <v/>
      </c>
      <c r="G236" s="186"/>
      <c r="H236" s="146" t="str">
        <f t="shared" si="34"/>
        <v/>
      </c>
      <c r="I236" s="185"/>
      <c r="J236" s="185"/>
      <c r="K236" s="185"/>
      <c r="M236" s="141" t="str">
        <f t="shared" si="35"/>
        <v/>
      </c>
      <c r="N236" s="141" t="str">
        <f t="shared" si="36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32"/>
        <v/>
      </c>
      <c r="E237" s="151"/>
      <c r="F237" s="146" t="str">
        <f t="shared" si="33"/>
        <v/>
      </c>
      <c r="G237" s="186"/>
      <c r="H237" s="146" t="str">
        <f t="shared" si="34"/>
        <v/>
      </c>
      <c r="I237" s="185"/>
      <c r="J237" s="185"/>
      <c r="K237" s="185"/>
      <c r="M237" s="141" t="str">
        <f t="shared" si="35"/>
        <v/>
      </c>
      <c r="N237" s="141" t="str">
        <f t="shared" si="36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32"/>
        <v/>
      </c>
      <c r="E238" s="151"/>
      <c r="F238" s="146" t="str">
        <f t="shared" si="33"/>
        <v/>
      </c>
      <c r="G238" s="186"/>
      <c r="H238" s="146" t="str">
        <f t="shared" si="34"/>
        <v/>
      </c>
      <c r="I238" s="185"/>
      <c r="J238" s="185"/>
      <c r="K238" s="185"/>
      <c r="M238" s="141" t="str">
        <f t="shared" si="35"/>
        <v/>
      </c>
      <c r="N238" s="141" t="str">
        <f t="shared" si="36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32"/>
        <v/>
      </c>
      <c r="E239" s="151"/>
      <c r="F239" s="146" t="str">
        <f t="shared" si="33"/>
        <v/>
      </c>
      <c r="G239" s="186"/>
      <c r="H239" s="146" t="str">
        <f t="shared" si="34"/>
        <v/>
      </c>
      <c r="I239" s="185"/>
      <c r="J239" s="185"/>
      <c r="K239" s="185"/>
      <c r="M239" s="141" t="str">
        <f t="shared" si="35"/>
        <v/>
      </c>
      <c r="N239" s="141" t="str">
        <f t="shared" si="36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32"/>
        <v/>
      </c>
      <c r="E240" s="151"/>
      <c r="F240" s="146" t="str">
        <f t="shared" si="33"/>
        <v/>
      </c>
      <c r="G240" s="186"/>
      <c r="H240" s="146" t="str">
        <f t="shared" si="34"/>
        <v/>
      </c>
      <c r="I240" s="185"/>
      <c r="J240" s="185"/>
      <c r="K240" s="185"/>
      <c r="M240" s="141" t="str">
        <f t="shared" si="35"/>
        <v/>
      </c>
      <c r="N240" s="141" t="str">
        <f t="shared" si="36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32"/>
        <v/>
      </c>
      <c r="E241" s="151"/>
      <c r="F241" s="146" t="str">
        <f t="shared" si="33"/>
        <v/>
      </c>
      <c r="G241" s="186"/>
      <c r="H241" s="146" t="str">
        <f t="shared" si="34"/>
        <v/>
      </c>
      <c r="I241" s="185"/>
      <c r="J241" s="185"/>
      <c r="K241" s="185"/>
      <c r="M241" s="141" t="str">
        <f t="shared" si="35"/>
        <v/>
      </c>
      <c r="N241" s="141" t="str">
        <f t="shared" si="36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32"/>
        <v/>
      </c>
      <c r="E242" s="151"/>
      <c r="F242" s="146" t="str">
        <f t="shared" si="33"/>
        <v/>
      </c>
      <c r="G242" s="186"/>
      <c r="H242" s="146" t="str">
        <f t="shared" si="34"/>
        <v/>
      </c>
      <c r="I242" s="185"/>
      <c r="J242" s="185"/>
      <c r="K242" s="185"/>
      <c r="M242" s="141" t="str">
        <f t="shared" si="35"/>
        <v/>
      </c>
      <c r="N242" s="141" t="str">
        <f t="shared" si="36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32"/>
        <v/>
      </c>
      <c r="E243" s="151"/>
      <c r="F243" s="146" t="str">
        <f t="shared" si="33"/>
        <v/>
      </c>
      <c r="G243" s="186"/>
      <c r="H243" s="146" t="str">
        <f t="shared" si="34"/>
        <v/>
      </c>
      <c r="I243" s="185"/>
      <c r="J243" s="185"/>
      <c r="K243" s="185"/>
      <c r="M243" s="141" t="str">
        <f t="shared" si="35"/>
        <v/>
      </c>
      <c r="N243" s="141" t="str">
        <f t="shared" si="36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32"/>
        <v/>
      </c>
      <c r="E244" s="151"/>
      <c r="F244" s="146" t="str">
        <f t="shared" si="33"/>
        <v/>
      </c>
      <c r="G244" s="186"/>
      <c r="H244" s="146" t="str">
        <f t="shared" si="34"/>
        <v/>
      </c>
      <c r="I244" s="185"/>
      <c r="J244" s="185"/>
      <c r="K244" s="185"/>
      <c r="M244" s="141" t="str">
        <f t="shared" si="35"/>
        <v/>
      </c>
      <c r="N244" s="141" t="str">
        <f t="shared" si="36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32"/>
        <v/>
      </c>
      <c r="E245" s="151"/>
      <c r="F245" s="146" t="str">
        <f t="shared" si="33"/>
        <v/>
      </c>
      <c r="G245" s="186"/>
      <c r="H245" s="146" t="str">
        <f t="shared" si="34"/>
        <v/>
      </c>
      <c r="I245" s="185"/>
      <c r="J245" s="185"/>
      <c r="K245" s="185"/>
      <c r="M245" s="141" t="str">
        <f t="shared" si="35"/>
        <v/>
      </c>
      <c r="N245" s="141" t="str">
        <f t="shared" si="36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32"/>
        <v/>
      </c>
      <c r="E246" s="151"/>
      <c r="F246" s="146" t="str">
        <f t="shared" si="33"/>
        <v/>
      </c>
      <c r="G246" s="186"/>
      <c r="H246" s="146" t="str">
        <f t="shared" si="34"/>
        <v/>
      </c>
      <c r="I246" s="185"/>
      <c r="J246" s="185"/>
      <c r="K246" s="185"/>
      <c r="M246" s="141" t="str">
        <f t="shared" si="35"/>
        <v/>
      </c>
      <c r="N246" s="141" t="str">
        <f t="shared" si="36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32"/>
        <v/>
      </c>
      <c r="E247" s="151"/>
      <c r="F247" s="146" t="str">
        <f t="shared" si="33"/>
        <v/>
      </c>
      <c r="G247" s="186"/>
      <c r="H247" s="146" t="str">
        <f t="shared" si="34"/>
        <v/>
      </c>
      <c r="I247" s="185"/>
      <c r="J247" s="185"/>
      <c r="K247" s="185"/>
      <c r="M247" s="141" t="str">
        <f t="shared" si="35"/>
        <v/>
      </c>
      <c r="N247" s="141" t="str">
        <f t="shared" si="36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32"/>
        <v/>
      </c>
      <c r="E248" s="151"/>
      <c r="F248" s="146" t="str">
        <f t="shared" si="33"/>
        <v/>
      </c>
      <c r="G248" s="186"/>
      <c r="H248" s="146" t="str">
        <f t="shared" si="34"/>
        <v/>
      </c>
      <c r="I248" s="185"/>
      <c r="J248" s="185"/>
      <c r="K248" s="185"/>
      <c r="M248" s="141" t="str">
        <f t="shared" si="35"/>
        <v/>
      </c>
      <c r="N248" s="141" t="str">
        <f t="shared" si="36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32"/>
        <v/>
      </c>
      <c r="E249" s="151"/>
      <c r="F249" s="146" t="str">
        <f t="shared" si="33"/>
        <v/>
      </c>
      <c r="G249" s="186"/>
      <c r="H249" s="146" t="str">
        <f t="shared" si="34"/>
        <v/>
      </c>
      <c r="I249" s="185"/>
      <c r="J249" s="185"/>
      <c r="K249" s="185"/>
      <c r="M249" s="141" t="str">
        <f t="shared" si="35"/>
        <v/>
      </c>
      <c r="N249" s="141" t="str">
        <f t="shared" si="36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32"/>
        <v/>
      </c>
      <c r="E250" s="151"/>
      <c r="F250" s="146" t="str">
        <f t="shared" si="33"/>
        <v/>
      </c>
      <c r="G250" s="186"/>
      <c r="H250" s="146" t="str">
        <f t="shared" si="34"/>
        <v/>
      </c>
      <c r="I250" s="185"/>
      <c r="J250" s="185"/>
      <c r="K250" s="185"/>
      <c r="M250" s="141" t="str">
        <f t="shared" si="35"/>
        <v/>
      </c>
      <c r="N250" s="141" t="str">
        <f t="shared" si="36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32"/>
        <v/>
      </c>
      <c r="E251" s="151"/>
      <c r="F251" s="146" t="str">
        <f t="shared" si="33"/>
        <v/>
      </c>
      <c r="G251" s="186"/>
      <c r="H251" s="146" t="str">
        <f t="shared" si="34"/>
        <v/>
      </c>
      <c r="I251" s="185"/>
      <c r="J251" s="185"/>
      <c r="K251" s="185"/>
      <c r="M251" s="141" t="str">
        <f t="shared" si="35"/>
        <v/>
      </c>
      <c r="N251" s="141" t="str">
        <f t="shared" si="36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32"/>
        <v/>
      </c>
      <c r="E252" s="151"/>
      <c r="F252" s="146" t="str">
        <f t="shared" si="33"/>
        <v/>
      </c>
      <c r="G252" s="186"/>
      <c r="H252" s="146" t="str">
        <f t="shared" si="34"/>
        <v/>
      </c>
      <c r="I252" s="185"/>
      <c r="J252" s="185"/>
      <c r="K252" s="185"/>
      <c r="M252" s="141" t="str">
        <f t="shared" si="35"/>
        <v/>
      </c>
      <c r="N252" s="141" t="str">
        <f t="shared" si="36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32"/>
        <v/>
      </c>
      <c r="E253" s="151"/>
      <c r="F253" s="146" t="str">
        <f t="shared" si="33"/>
        <v/>
      </c>
      <c r="G253" s="186"/>
      <c r="H253" s="146" t="str">
        <f t="shared" si="34"/>
        <v/>
      </c>
      <c r="I253" s="185"/>
      <c r="J253" s="185"/>
      <c r="K253" s="185"/>
      <c r="M253" s="141" t="str">
        <f t="shared" si="35"/>
        <v/>
      </c>
      <c r="N253" s="141" t="str">
        <f t="shared" si="36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32"/>
        <v/>
      </c>
      <c r="E254" s="151"/>
      <c r="F254" s="146" t="str">
        <f t="shared" si="33"/>
        <v/>
      </c>
      <c r="G254" s="186"/>
      <c r="H254" s="146" t="str">
        <f t="shared" si="34"/>
        <v/>
      </c>
      <c r="I254" s="185"/>
      <c r="J254" s="185"/>
      <c r="K254" s="185"/>
      <c r="M254" s="141" t="str">
        <f t="shared" si="35"/>
        <v/>
      </c>
      <c r="N254" s="141" t="str">
        <f t="shared" si="36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32"/>
        <v/>
      </c>
      <c r="E255" s="151"/>
      <c r="F255" s="146" t="str">
        <f t="shared" si="33"/>
        <v/>
      </c>
      <c r="G255" s="186"/>
      <c r="H255" s="146" t="str">
        <f t="shared" si="34"/>
        <v/>
      </c>
      <c r="I255" s="185"/>
      <c r="J255" s="185"/>
      <c r="K255" s="185"/>
      <c r="M255" s="141" t="str">
        <f t="shared" si="35"/>
        <v/>
      </c>
      <c r="N255" s="141" t="str">
        <f t="shared" si="36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32"/>
        <v/>
      </c>
      <c r="E256" s="151"/>
      <c r="F256" s="146" t="str">
        <f t="shared" si="33"/>
        <v/>
      </c>
      <c r="G256" s="186"/>
      <c r="H256" s="146" t="str">
        <f t="shared" si="34"/>
        <v/>
      </c>
      <c r="I256" s="185"/>
      <c r="J256" s="185"/>
      <c r="K256" s="185"/>
      <c r="M256" s="141" t="str">
        <f t="shared" si="35"/>
        <v/>
      </c>
      <c r="N256" s="141" t="str">
        <f t="shared" si="36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32"/>
        <v/>
      </c>
      <c r="E257" s="151"/>
      <c r="F257" s="146" t="str">
        <f t="shared" si="33"/>
        <v/>
      </c>
      <c r="G257" s="186"/>
      <c r="H257" s="146" t="str">
        <f t="shared" si="34"/>
        <v/>
      </c>
      <c r="I257" s="185"/>
      <c r="J257" s="185"/>
      <c r="K257" s="185"/>
      <c r="M257" s="141" t="str">
        <f t="shared" si="35"/>
        <v/>
      </c>
      <c r="N257" s="141" t="str">
        <f t="shared" si="36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32"/>
        <v/>
      </c>
      <c r="E258" s="151"/>
      <c r="F258" s="146" t="str">
        <f t="shared" si="33"/>
        <v/>
      </c>
      <c r="G258" s="186"/>
      <c r="H258" s="146" t="str">
        <f t="shared" si="34"/>
        <v/>
      </c>
      <c r="I258" s="185"/>
      <c r="J258" s="185"/>
      <c r="K258" s="185"/>
      <c r="M258" s="141" t="str">
        <f t="shared" si="35"/>
        <v/>
      </c>
      <c r="N258" s="141" t="str">
        <f t="shared" si="36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32"/>
        <v/>
      </c>
      <c r="E259" s="151"/>
      <c r="F259" s="146" t="str">
        <f t="shared" si="33"/>
        <v/>
      </c>
      <c r="G259" s="186"/>
      <c r="H259" s="146" t="str">
        <f t="shared" si="34"/>
        <v/>
      </c>
      <c r="I259" s="185"/>
      <c r="J259" s="185"/>
      <c r="K259" s="185"/>
      <c r="M259" s="141" t="str">
        <f t="shared" si="35"/>
        <v/>
      </c>
      <c r="N259" s="141" t="str">
        <f t="shared" si="36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7">IFERROR(VLOOKUP(C260,$O$6:$P$23,2,FALSE),"")</f>
        <v/>
      </c>
      <c r="E260" s="151"/>
      <c r="F260" s="146" t="str">
        <f t="shared" ref="F260:F323" si="38">IFERROR(VLOOKUP(E260,$R$5:$T$129,2,FALSE),"")</f>
        <v/>
      </c>
      <c r="G260" s="186"/>
      <c r="H260" s="146" t="str">
        <f t="shared" ref="H260:H323" si="39">IFERROR(VLOOKUP(G260,$X$6:$Y$200,2,FALSE),"")</f>
        <v/>
      </c>
      <c r="I260" s="185"/>
      <c r="J260" s="185"/>
      <c r="K260" s="185"/>
      <c r="M260" s="141" t="str">
        <f t="shared" ref="M260:M323" si="40">LEFT(E260,3)</f>
        <v/>
      </c>
      <c r="N260" s="141" t="str">
        <f t="shared" ref="N260:N323" si="41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7"/>
        <v/>
      </c>
      <c r="E261" s="151"/>
      <c r="F261" s="146" t="str">
        <f t="shared" si="38"/>
        <v/>
      </c>
      <c r="G261" s="186"/>
      <c r="H261" s="146" t="str">
        <f t="shared" si="39"/>
        <v/>
      </c>
      <c r="I261" s="185"/>
      <c r="J261" s="185"/>
      <c r="K261" s="185"/>
      <c r="M261" s="141" t="str">
        <f t="shared" si="40"/>
        <v/>
      </c>
      <c r="N261" s="141" t="str">
        <f t="shared" si="41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7"/>
        <v/>
      </c>
      <c r="E262" s="151"/>
      <c r="F262" s="146" t="str">
        <f t="shared" si="38"/>
        <v/>
      </c>
      <c r="G262" s="186"/>
      <c r="H262" s="146" t="str">
        <f t="shared" si="39"/>
        <v/>
      </c>
      <c r="I262" s="185"/>
      <c r="J262" s="185"/>
      <c r="K262" s="185"/>
      <c r="M262" s="141" t="str">
        <f t="shared" si="40"/>
        <v/>
      </c>
      <c r="N262" s="141" t="str">
        <f t="shared" si="41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7"/>
        <v/>
      </c>
      <c r="E263" s="151"/>
      <c r="F263" s="146" t="str">
        <f t="shared" si="38"/>
        <v/>
      </c>
      <c r="G263" s="186"/>
      <c r="H263" s="146" t="str">
        <f t="shared" si="39"/>
        <v/>
      </c>
      <c r="I263" s="185"/>
      <c r="J263" s="185"/>
      <c r="K263" s="185"/>
      <c r="M263" s="141" t="str">
        <f t="shared" si="40"/>
        <v/>
      </c>
      <c r="N263" s="141" t="str">
        <f t="shared" si="41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7"/>
        <v/>
      </c>
      <c r="E264" s="151"/>
      <c r="F264" s="146" t="str">
        <f t="shared" si="38"/>
        <v/>
      </c>
      <c r="G264" s="186"/>
      <c r="H264" s="146" t="str">
        <f t="shared" si="39"/>
        <v/>
      </c>
      <c r="I264" s="185"/>
      <c r="J264" s="185"/>
      <c r="K264" s="185"/>
      <c r="M264" s="141" t="str">
        <f t="shared" si="40"/>
        <v/>
      </c>
      <c r="N264" s="141" t="str">
        <f t="shared" si="41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7"/>
        <v/>
      </c>
      <c r="E265" s="151"/>
      <c r="F265" s="146" t="str">
        <f t="shared" si="38"/>
        <v/>
      </c>
      <c r="G265" s="186"/>
      <c r="H265" s="146" t="str">
        <f t="shared" si="39"/>
        <v/>
      </c>
      <c r="I265" s="185"/>
      <c r="J265" s="185"/>
      <c r="K265" s="185"/>
      <c r="M265" s="141" t="str">
        <f t="shared" si="40"/>
        <v/>
      </c>
      <c r="N265" s="141" t="str">
        <f t="shared" si="41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7"/>
        <v/>
      </c>
      <c r="E266" s="151"/>
      <c r="F266" s="146" t="str">
        <f t="shared" si="38"/>
        <v/>
      </c>
      <c r="G266" s="186"/>
      <c r="H266" s="146" t="str">
        <f t="shared" si="39"/>
        <v/>
      </c>
      <c r="I266" s="185"/>
      <c r="J266" s="185"/>
      <c r="K266" s="185"/>
      <c r="M266" s="141" t="str">
        <f t="shared" si="40"/>
        <v/>
      </c>
      <c r="N266" s="141" t="str">
        <f t="shared" si="41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7"/>
        <v/>
      </c>
      <c r="E267" s="151"/>
      <c r="F267" s="146" t="str">
        <f t="shared" si="38"/>
        <v/>
      </c>
      <c r="G267" s="186"/>
      <c r="H267" s="146" t="str">
        <f t="shared" si="39"/>
        <v/>
      </c>
      <c r="I267" s="185"/>
      <c r="J267" s="185"/>
      <c r="K267" s="185"/>
      <c r="M267" s="141" t="str">
        <f t="shared" si="40"/>
        <v/>
      </c>
      <c r="N267" s="141" t="str">
        <f t="shared" si="41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7"/>
        <v/>
      </c>
      <c r="E268" s="151"/>
      <c r="F268" s="146" t="str">
        <f t="shared" si="38"/>
        <v/>
      </c>
      <c r="G268" s="186"/>
      <c r="H268" s="146" t="str">
        <f t="shared" si="39"/>
        <v/>
      </c>
      <c r="I268" s="185"/>
      <c r="J268" s="185"/>
      <c r="K268" s="185"/>
      <c r="M268" s="141" t="str">
        <f t="shared" si="40"/>
        <v/>
      </c>
      <c r="N268" s="141" t="str">
        <f t="shared" si="41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7"/>
        <v/>
      </c>
      <c r="E269" s="151"/>
      <c r="F269" s="146" t="str">
        <f t="shared" si="38"/>
        <v/>
      </c>
      <c r="G269" s="186"/>
      <c r="H269" s="146" t="str">
        <f t="shared" si="39"/>
        <v/>
      </c>
      <c r="I269" s="185"/>
      <c r="J269" s="185"/>
      <c r="K269" s="185"/>
      <c r="M269" s="141" t="str">
        <f t="shared" si="40"/>
        <v/>
      </c>
      <c r="N269" s="141" t="str">
        <f t="shared" si="41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7"/>
        <v/>
      </c>
      <c r="E270" s="151"/>
      <c r="F270" s="146" t="str">
        <f t="shared" si="38"/>
        <v/>
      </c>
      <c r="G270" s="186"/>
      <c r="H270" s="146" t="str">
        <f t="shared" si="39"/>
        <v/>
      </c>
      <c r="I270" s="185"/>
      <c r="J270" s="185"/>
      <c r="K270" s="185"/>
      <c r="M270" s="141" t="str">
        <f t="shared" si="40"/>
        <v/>
      </c>
      <c r="N270" s="141" t="str">
        <f t="shared" si="41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7"/>
        <v/>
      </c>
      <c r="E271" s="151"/>
      <c r="F271" s="146" t="str">
        <f t="shared" si="38"/>
        <v/>
      </c>
      <c r="G271" s="186"/>
      <c r="H271" s="146" t="str">
        <f t="shared" si="39"/>
        <v/>
      </c>
      <c r="I271" s="185"/>
      <c r="J271" s="185"/>
      <c r="K271" s="185"/>
      <c r="M271" s="141" t="str">
        <f t="shared" si="40"/>
        <v/>
      </c>
      <c r="N271" s="141" t="str">
        <f t="shared" si="41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7"/>
        <v/>
      </c>
      <c r="E272" s="151"/>
      <c r="F272" s="146" t="str">
        <f t="shared" si="38"/>
        <v/>
      </c>
      <c r="G272" s="186"/>
      <c r="H272" s="146" t="str">
        <f t="shared" si="39"/>
        <v/>
      </c>
      <c r="I272" s="185"/>
      <c r="J272" s="185"/>
      <c r="K272" s="185"/>
      <c r="M272" s="141" t="str">
        <f t="shared" si="40"/>
        <v/>
      </c>
      <c r="N272" s="141" t="str">
        <f t="shared" si="41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7"/>
        <v/>
      </c>
      <c r="E273" s="151"/>
      <c r="F273" s="146" t="str">
        <f t="shared" si="38"/>
        <v/>
      </c>
      <c r="G273" s="186"/>
      <c r="H273" s="146" t="str">
        <f t="shared" si="39"/>
        <v/>
      </c>
      <c r="I273" s="185"/>
      <c r="J273" s="185"/>
      <c r="K273" s="185"/>
      <c r="M273" s="141" t="str">
        <f t="shared" si="40"/>
        <v/>
      </c>
      <c r="N273" s="141" t="str">
        <f t="shared" si="41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7"/>
        <v/>
      </c>
      <c r="E274" s="151"/>
      <c r="F274" s="146" t="str">
        <f t="shared" si="38"/>
        <v/>
      </c>
      <c r="G274" s="186"/>
      <c r="H274" s="146" t="str">
        <f t="shared" si="39"/>
        <v/>
      </c>
      <c r="I274" s="185"/>
      <c r="J274" s="185"/>
      <c r="K274" s="185"/>
      <c r="M274" s="141" t="str">
        <f t="shared" si="40"/>
        <v/>
      </c>
      <c r="N274" s="141" t="str">
        <f t="shared" si="41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7"/>
        <v/>
      </c>
      <c r="E275" s="151"/>
      <c r="F275" s="146" t="str">
        <f t="shared" si="38"/>
        <v/>
      </c>
      <c r="G275" s="186"/>
      <c r="H275" s="146" t="str">
        <f t="shared" si="39"/>
        <v/>
      </c>
      <c r="I275" s="185"/>
      <c r="J275" s="185"/>
      <c r="K275" s="185"/>
      <c r="M275" s="141" t="str">
        <f t="shared" si="40"/>
        <v/>
      </c>
      <c r="N275" s="141" t="str">
        <f t="shared" si="41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7"/>
        <v/>
      </c>
      <c r="E276" s="151"/>
      <c r="F276" s="146" t="str">
        <f t="shared" si="38"/>
        <v/>
      </c>
      <c r="G276" s="186"/>
      <c r="H276" s="146" t="str">
        <f t="shared" si="39"/>
        <v/>
      </c>
      <c r="I276" s="185"/>
      <c r="J276" s="185"/>
      <c r="K276" s="185"/>
      <c r="M276" s="141" t="str">
        <f t="shared" si="40"/>
        <v/>
      </c>
      <c r="N276" s="141" t="str">
        <f t="shared" si="41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7"/>
        <v/>
      </c>
      <c r="E277" s="151"/>
      <c r="F277" s="146" t="str">
        <f t="shared" si="38"/>
        <v/>
      </c>
      <c r="G277" s="186"/>
      <c r="H277" s="146" t="str">
        <f t="shared" si="39"/>
        <v/>
      </c>
      <c r="I277" s="185"/>
      <c r="J277" s="185"/>
      <c r="K277" s="185"/>
      <c r="M277" s="141" t="str">
        <f t="shared" si="40"/>
        <v/>
      </c>
      <c r="N277" s="141" t="str">
        <f t="shared" si="41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7"/>
        <v/>
      </c>
      <c r="E278" s="151"/>
      <c r="F278" s="146" t="str">
        <f t="shared" si="38"/>
        <v/>
      </c>
      <c r="G278" s="186"/>
      <c r="H278" s="146" t="str">
        <f t="shared" si="39"/>
        <v/>
      </c>
      <c r="I278" s="185"/>
      <c r="J278" s="185"/>
      <c r="K278" s="185"/>
      <c r="M278" s="141" t="str">
        <f t="shared" si="40"/>
        <v/>
      </c>
      <c r="N278" s="141" t="str">
        <f t="shared" si="41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7"/>
        <v/>
      </c>
      <c r="E279" s="151"/>
      <c r="F279" s="146" t="str">
        <f t="shared" si="38"/>
        <v/>
      </c>
      <c r="G279" s="186"/>
      <c r="H279" s="146" t="str">
        <f t="shared" si="39"/>
        <v/>
      </c>
      <c r="I279" s="185"/>
      <c r="J279" s="185"/>
      <c r="K279" s="185"/>
      <c r="M279" s="141" t="str">
        <f t="shared" si="40"/>
        <v/>
      </c>
      <c r="N279" s="141" t="str">
        <f t="shared" si="41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7"/>
        <v/>
      </c>
      <c r="E280" s="151"/>
      <c r="F280" s="146" t="str">
        <f t="shared" si="38"/>
        <v/>
      </c>
      <c r="G280" s="186"/>
      <c r="H280" s="146" t="str">
        <f t="shared" si="39"/>
        <v/>
      </c>
      <c r="I280" s="185"/>
      <c r="J280" s="185"/>
      <c r="K280" s="185"/>
      <c r="M280" s="141" t="str">
        <f t="shared" si="40"/>
        <v/>
      </c>
      <c r="N280" s="141" t="str">
        <f t="shared" si="41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7"/>
        <v/>
      </c>
      <c r="E281" s="151"/>
      <c r="F281" s="146" t="str">
        <f t="shared" si="38"/>
        <v/>
      </c>
      <c r="G281" s="186"/>
      <c r="H281" s="146" t="str">
        <f t="shared" si="39"/>
        <v/>
      </c>
      <c r="I281" s="185"/>
      <c r="J281" s="185"/>
      <c r="K281" s="185"/>
      <c r="M281" s="141" t="str">
        <f t="shared" si="40"/>
        <v/>
      </c>
      <c r="N281" s="141" t="str">
        <f t="shared" si="41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7"/>
        <v/>
      </c>
      <c r="E282" s="151"/>
      <c r="F282" s="146" t="str">
        <f t="shared" si="38"/>
        <v/>
      </c>
      <c r="G282" s="186"/>
      <c r="H282" s="146" t="str">
        <f t="shared" si="39"/>
        <v/>
      </c>
      <c r="I282" s="185"/>
      <c r="J282" s="185"/>
      <c r="K282" s="185"/>
      <c r="M282" s="141" t="str">
        <f t="shared" si="40"/>
        <v/>
      </c>
      <c r="N282" s="141" t="str">
        <f t="shared" si="41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7"/>
        <v/>
      </c>
      <c r="E283" s="151"/>
      <c r="F283" s="146" t="str">
        <f t="shared" si="38"/>
        <v/>
      </c>
      <c r="G283" s="186"/>
      <c r="H283" s="146" t="str">
        <f t="shared" si="39"/>
        <v/>
      </c>
      <c r="I283" s="185"/>
      <c r="J283" s="185"/>
      <c r="K283" s="185"/>
      <c r="M283" s="141" t="str">
        <f t="shared" si="40"/>
        <v/>
      </c>
      <c r="N283" s="141" t="str">
        <f t="shared" si="41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7"/>
        <v/>
      </c>
      <c r="E284" s="151"/>
      <c r="F284" s="146" t="str">
        <f t="shared" si="38"/>
        <v/>
      </c>
      <c r="G284" s="186"/>
      <c r="H284" s="146" t="str">
        <f t="shared" si="39"/>
        <v/>
      </c>
      <c r="I284" s="185"/>
      <c r="J284" s="185"/>
      <c r="K284" s="185"/>
      <c r="M284" s="141" t="str">
        <f t="shared" si="40"/>
        <v/>
      </c>
      <c r="N284" s="141" t="str">
        <f t="shared" si="41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7"/>
        <v/>
      </c>
      <c r="E285" s="151"/>
      <c r="F285" s="146" t="str">
        <f t="shared" si="38"/>
        <v/>
      </c>
      <c r="G285" s="186"/>
      <c r="H285" s="146" t="str">
        <f t="shared" si="39"/>
        <v/>
      </c>
      <c r="I285" s="185"/>
      <c r="J285" s="185"/>
      <c r="K285" s="185"/>
      <c r="M285" s="141" t="str">
        <f t="shared" si="40"/>
        <v/>
      </c>
      <c r="N285" s="141" t="str">
        <f t="shared" si="41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7"/>
        <v/>
      </c>
      <c r="E286" s="151"/>
      <c r="F286" s="146" t="str">
        <f t="shared" si="38"/>
        <v/>
      </c>
      <c r="G286" s="186"/>
      <c r="H286" s="146" t="str">
        <f t="shared" si="39"/>
        <v/>
      </c>
      <c r="I286" s="185"/>
      <c r="J286" s="185"/>
      <c r="K286" s="185"/>
      <c r="M286" s="141" t="str">
        <f t="shared" si="40"/>
        <v/>
      </c>
      <c r="N286" s="141" t="str">
        <f t="shared" si="41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7"/>
        <v/>
      </c>
      <c r="E287" s="151"/>
      <c r="F287" s="146" t="str">
        <f t="shared" si="38"/>
        <v/>
      </c>
      <c r="G287" s="186"/>
      <c r="H287" s="146" t="str">
        <f t="shared" si="39"/>
        <v/>
      </c>
      <c r="I287" s="185"/>
      <c r="J287" s="185"/>
      <c r="K287" s="185"/>
      <c r="M287" s="141" t="str">
        <f t="shared" si="40"/>
        <v/>
      </c>
      <c r="N287" s="141" t="str">
        <f t="shared" si="41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7"/>
        <v/>
      </c>
      <c r="E288" s="151"/>
      <c r="F288" s="146" t="str">
        <f t="shared" si="38"/>
        <v/>
      </c>
      <c r="G288" s="186"/>
      <c r="H288" s="146" t="str">
        <f t="shared" si="39"/>
        <v/>
      </c>
      <c r="I288" s="185"/>
      <c r="J288" s="185"/>
      <c r="K288" s="185"/>
      <c r="M288" s="141" t="str">
        <f t="shared" si="40"/>
        <v/>
      </c>
      <c r="N288" s="141" t="str">
        <f t="shared" si="41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7"/>
        <v/>
      </c>
      <c r="E289" s="151"/>
      <c r="F289" s="146" t="str">
        <f t="shared" si="38"/>
        <v/>
      </c>
      <c r="G289" s="186"/>
      <c r="H289" s="146" t="str">
        <f t="shared" si="39"/>
        <v/>
      </c>
      <c r="I289" s="185"/>
      <c r="J289" s="185"/>
      <c r="K289" s="185"/>
      <c r="M289" s="141" t="str">
        <f t="shared" si="40"/>
        <v/>
      </c>
      <c r="N289" s="141" t="str">
        <f t="shared" si="41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7"/>
        <v/>
      </c>
      <c r="E290" s="151"/>
      <c r="F290" s="146" t="str">
        <f t="shared" si="38"/>
        <v/>
      </c>
      <c r="G290" s="186"/>
      <c r="H290" s="146" t="str">
        <f t="shared" si="39"/>
        <v/>
      </c>
      <c r="I290" s="185"/>
      <c r="J290" s="185"/>
      <c r="K290" s="185"/>
      <c r="M290" s="141" t="str">
        <f t="shared" si="40"/>
        <v/>
      </c>
      <c r="N290" s="141" t="str">
        <f t="shared" si="41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7"/>
        <v/>
      </c>
      <c r="E291" s="151"/>
      <c r="F291" s="146" t="str">
        <f t="shared" si="38"/>
        <v/>
      </c>
      <c r="G291" s="186"/>
      <c r="H291" s="146" t="str">
        <f t="shared" si="39"/>
        <v/>
      </c>
      <c r="I291" s="185"/>
      <c r="J291" s="185"/>
      <c r="K291" s="185"/>
      <c r="M291" s="141" t="str">
        <f t="shared" si="40"/>
        <v/>
      </c>
      <c r="N291" s="141" t="str">
        <f t="shared" si="41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7"/>
        <v/>
      </c>
      <c r="E292" s="151"/>
      <c r="F292" s="146" t="str">
        <f t="shared" si="38"/>
        <v/>
      </c>
      <c r="G292" s="186"/>
      <c r="H292" s="146" t="str">
        <f t="shared" si="39"/>
        <v/>
      </c>
      <c r="I292" s="185"/>
      <c r="J292" s="185"/>
      <c r="K292" s="185"/>
      <c r="M292" s="141" t="str">
        <f t="shared" si="40"/>
        <v/>
      </c>
      <c r="N292" s="141" t="str">
        <f t="shared" si="41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7"/>
        <v/>
      </c>
      <c r="E293" s="151"/>
      <c r="F293" s="146" t="str">
        <f t="shared" si="38"/>
        <v/>
      </c>
      <c r="G293" s="186"/>
      <c r="H293" s="146" t="str">
        <f t="shared" si="39"/>
        <v/>
      </c>
      <c r="I293" s="185"/>
      <c r="J293" s="185"/>
      <c r="K293" s="185"/>
      <c r="M293" s="141" t="str">
        <f t="shared" si="40"/>
        <v/>
      </c>
      <c r="N293" s="141" t="str">
        <f t="shared" si="41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7"/>
        <v/>
      </c>
      <c r="E294" s="151"/>
      <c r="F294" s="146" t="str">
        <f t="shared" si="38"/>
        <v/>
      </c>
      <c r="G294" s="186"/>
      <c r="H294" s="146" t="str">
        <f t="shared" si="39"/>
        <v/>
      </c>
      <c r="I294" s="185"/>
      <c r="J294" s="185"/>
      <c r="K294" s="185"/>
      <c r="M294" s="141" t="str">
        <f t="shared" si="40"/>
        <v/>
      </c>
      <c r="N294" s="141" t="str">
        <f t="shared" si="41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7"/>
        <v/>
      </c>
      <c r="E295" s="151"/>
      <c r="F295" s="146" t="str">
        <f t="shared" si="38"/>
        <v/>
      </c>
      <c r="G295" s="186"/>
      <c r="H295" s="146" t="str">
        <f t="shared" si="39"/>
        <v/>
      </c>
      <c r="I295" s="185"/>
      <c r="J295" s="185"/>
      <c r="K295" s="185"/>
      <c r="M295" s="141" t="str">
        <f t="shared" si="40"/>
        <v/>
      </c>
      <c r="N295" s="141" t="str">
        <f t="shared" si="41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7"/>
        <v/>
      </c>
      <c r="E296" s="151"/>
      <c r="F296" s="146" t="str">
        <f t="shared" si="38"/>
        <v/>
      </c>
      <c r="G296" s="186"/>
      <c r="H296" s="146" t="str">
        <f t="shared" si="39"/>
        <v/>
      </c>
      <c r="I296" s="185"/>
      <c r="J296" s="185"/>
      <c r="K296" s="185"/>
      <c r="M296" s="141" t="str">
        <f t="shared" si="40"/>
        <v/>
      </c>
      <c r="N296" s="141" t="str">
        <f t="shared" si="41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7"/>
        <v/>
      </c>
      <c r="E297" s="151"/>
      <c r="F297" s="146" t="str">
        <f t="shared" si="38"/>
        <v/>
      </c>
      <c r="G297" s="186"/>
      <c r="H297" s="146" t="str">
        <f t="shared" si="39"/>
        <v/>
      </c>
      <c r="I297" s="185"/>
      <c r="J297" s="185"/>
      <c r="K297" s="185"/>
      <c r="M297" s="141" t="str">
        <f t="shared" si="40"/>
        <v/>
      </c>
      <c r="N297" s="141" t="str">
        <f t="shared" si="41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7"/>
        <v/>
      </c>
      <c r="E298" s="151"/>
      <c r="F298" s="146" t="str">
        <f t="shared" si="38"/>
        <v/>
      </c>
      <c r="G298" s="186"/>
      <c r="H298" s="146" t="str">
        <f t="shared" si="39"/>
        <v/>
      </c>
      <c r="I298" s="185"/>
      <c r="J298" s="185"/>
      <c r="K298" s="185"/>
      <c r="M298" s="141" t="str">
        <f t="shared" si="40"/>
        <v/>
      </c>
      <c r="N298" s="141" t="str">
        <f t="shared" si="41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7"/>
        <v/>
      </c>
      <c r="E299" s="151"/>
      <c r="F299" s="146" t="str">
        <f t="shared" si="38"/>
        <v/>
      </c>
      <c r="G299" s="186"/>
      <c r="H299" s="146" t="str">
        <f t="shared" si="39"/>
        <v/>
      </c>
      <c r="I299" s="185"/>
      <c r="J299" s="185"/>
      <c r="K299" s="185"/>
      <c r="M299" s="141" t="str">
        <f t="shared" si="40"/>
        <v/>
      </c>
      <c r="N299" s="141" t="str">
        <f t="shared" si="41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7"/>
        <v/>
      </c>
      <c r="E300" s="151"/>
      <c r="F300" s="146" t="str">
        <f t="shared" si="38"/>
        <v/>
      </c>
      <c r="G300" s="186"/>
      <c r="H300" s="146" t="str">
        <f t="shared" si="39"/>
        <v/>
      </c>
      <c r="I300" s="185"/>
      <c r="J300" s="185"/>
      <c r="K300" s="185"/>
      <c r="M300" s="141" t="str">
        <f t="shared" si="40"/>
        <v/>
      </c>
      <c r="N300" s="141" t="str">
        <f t="shared" si="41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7"/>
        <v/>
      </c>
      <c r="E301" s="151"/>
      <c r="F301" s="146" t="str">
        <f t="shared" si="38"/>
        <v/>
      </c>
      <c r="G301" s="186"/>
      <c r="H301" s="146" t="str">
        <f t="shared" si="39"/>
        <v/>
      </c>
      <c r="I301" s="185"/>
      <c r="J301" s="185"/>
      <c r="K301" s="185"/>
      <c r="M301" s="141" t="str">
        <f t="shared" si="40"/>
        <v/>
      </c>
      <c r="N301" s="141" t="str">
        <f t="shared" si="41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7"/>
        <v/>
      </c>
      <c r="E302" s="151"/>
      <c r="F302" s="146" t="str">
        <f t="shared" si="38"/>
        <v/>
      </c>
      <c r="G302" s="186"/>
      <c r="H302" s="146" t="str">
        <f t="shared" si="39"/>
        <v/>
      </c>
      <c r="I302" s="185"/>
      <c r="J302" s="185"/>
      <c r="K302" s="185"/>
      <c r="M302" s="141" t="str">
        <f t="shared" si="40"/>
        <v/>
      </c>
      <c r="N302" s="141" t="str">
        <f t="shared" si="41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7"/>
        <v/>
      </c>
      <c r="E303" s="151"/>
      <c r="F303" s="146" t="str">
        <f t="shared" si="38"/>
        <v/>
      </c>
      <c r="G303" s="186"/>
      <c r="H303" s="146" t="str">
        <f t="shared" si="39"/>
        <v/>
      </c>
      <c r="I303" s="185"/>
      <c r="J303" s="185"/>
      <c r="K303" s="185"/>
      <c r="M303" s="141" t="str">
        <f t="shared" si="40"/>
        <v/>
      </c>
      <c r="N303" s="141" t="str">
        <f t="shared" si="41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7"/>
        <v/>
      </c>
      <c r="E304" s="151"/>
      <c r="F304" s="146" t="str">
        <f t="shared" si="38"/>
        <v/>
      </c>
      <c r="G304" s="186"/>
      <c r="H304" s="146" t="str">
        <f t="shared" si="39"/>
        <v/>
      </c>
      <c r="I304" s="185"/>
      <c r="J304" s="185"/>
      <c r="K304" s="185"/>
      <c r="M304" s="141" t="str">
        <f t="shared" si="40"/>
        <v/>
      </c>
      <c r="N304" s="141" t="str">
        <f t="shared" si="41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7"/>
        <v/>
      </c>
      <c r="E305" s="151"/>
      <c r="F305" s="146" t="str">
        <f t="shared" si="38"/>
        <v/>
      </c>
      <c r="G305" s="186"/>
      <c r="H305" s="146" t="str">
        <f t="shared" si="39"/>
        <v/>
      </c>
      <c r="I305" s="185"/>
      <c r="J305" s="185"/>
      <c r="K305" s="185"/>
      <c r="M305" s="141" t="str">
        <f t="shared" si="40"/>
        <v/>
      </c>
      <c r="N305" s="141" t="str">
        <f t="shared" si="41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7"/>
        <v/>
      </c>
      <c r="E306" s="151"/>
      <c r="F306" s="146" t="str">
        <f t="shared" si="38"/>
        <v/>
      </c>
      <c r="G306" s="186"/>
      <c r="H306" s="146" t="str">
        <f t="shared" si="39"/>
        <v/>
      </c>
      <c r="I306" s="185"/>
      <c r="J306" s="185"/>
      <c r="K306" s="185"/>
      <c r="M306" s="141" t="str">
        <f t="shared" si="40"/>
        <v/>
      </c>
      <c r="N306" s="141" t="str">
        <f t="shared" si="41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7"/>
        <v/>
      </c>
      <c r="E307" s="151"/>
      <c r="F307" s="146" t="str">
        <f t="shared" si="38"/>
        <v/>
      </c>
      <c r="G307" s="186"/>
      <c r="H307" s="146" t="str">
        <f t="shared" si="39"/>
        <v/>
      </c>
      <c r="I307" s="185"/>
      <c r="J307" s="185"/>
      <c r="K307" s="185"/>
      <c r="M307" s="141" t="str">
        <f t="shared" si="40"/>
        <v/>
      </c>
      <c r="N307" s="141" t="str">
        <f t="shared" si="41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7"/>
        <v/>
      </c>
      <c r="E308" s="151"/>
      <c r="F308" s="146" t="str">
        <f t="shared" si="38"/>
        <v/>
      </c>
      <c r="G308" s="186"/>
      <c r="H308" s="146" t="str">
        <f t="shared" si="39"/>
        <v/>
      </c>
      <c r="I308" s="185"/>
      <c r="J308" s="185"/>
      <c r="K308" s="185"/>
      <c r="M308" s="141" t="str">
        <f t="shared" si="40"/>
        <v/>
      </c>
      <c r="N308" s="141" t="str">
        <f t="shared" si="41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7"/>
        <v/>
      </c>
      <c r="E309" s="151"/>
      <c r="F309" s="146" t="str">
        <f t="shared" si="38"/>
        <v/>
      </c>
      <c r="G309" s="186"/>
      <c r="H309" s="146" t="str">
        <f t="shared" si="39"/>
        <v/>
      </c>
      <c r="I309" s="185"/>
      <c r="J309" s="185"/>
      <c r="K309" s="185"/>
      <c r="M309" s="141" t="str">
        <f t="shared" si="40"/>
        <v/>
      </c>
      <c r="N309" s="141" t="str">
        <f t="shared" si="41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7"/>
        <v/>
      </c>
      <c r="E310" s="151"/>
      <c r="F310" s="146" t="str">
        <f t="shared" si="38"/>
        <v/>
      </c>
      <c r="G310" s="186"/>
      <c r="H310" s="146" t="str">
        <f t="shared" si="39"/>
        <v/>
      </c>
      <c r="I310" s="185"/>
      <c r="J310" s="185"/>
      <c r="K310" s="185"/>
      <c r="M310" s="141" t="str">
        <f t="shared" si="40"/>
        <v/>
      </c>
      <c r="N310" s="141" t="str">
        <f t="shared" si="41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7"/>
        <v/>
      </c>
      <c r="E311" s="151"/>
      <c r="F311" s="146" t="str">
        <f t="shared" si="38"/>
        <v/>
      </c>
      <c r="G311" s="186"/>
      <c r="H311" s="146" t="str">
        <f t="shared" si="39"/>
        <v/>
      </c>
      <c r="I311" s="185"/>
      <c r="J311" s="185"/>
      <c r="K311" s="185"/>
      <c r="M311" s="141" t="str">
        <f t="shared" si="40"/>
        <v/>
      </c>
      <c r="N311" s="141" t="str">
        <f t="shared" si="41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7"/>
        <v/>
      </c>
      <c r="E312" s="151"/>
      <c r="F312" s="146" t="str">
        <f t="shared" si="38"/>
        <v/>
      </c>
      <c r="G312" s="186"/>
      <c r="H312" s="146" t="str">
        <f t="shared" si="39"/>
        <v/>
      </c>
      <c r="I312" s="185"/>
      <c r="J312" s="185"/>
      <c r="K312" s="185"/>
      <c r="M312" s="141" t="str">
        <f t="shared" si="40"/>
        <v/>
      </c>
      <c r="N312" s="141" t="str">
        <f t="shared" si="41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7"/>
        <v/>
      </c>
      <c r="E313" s="151"/>
      <c r="F313" s="146" t="str">
        <f t="shared" si="38"/>
        <v/>
      </c>
      <c r="G313" s="186"/>
      <c r="H313" s="146" t="str">
        <f t="shared" si="39"/>
        <v/>
      </c>
      <c r="I313" s="185"/>
      <c r="J313" s="185"/>
      <c r="K313" s="185"/>
      <c r="M313" s="141" t="str">
        <f t="shared" si="40"/>
        <v/>
      </c>
      <c r="N313" s="141" t="str">
        <f t="shared" si="41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7"/>
        <v/>
      </c>
      <c r="E314" s="151"/>
      <c r="F314" s="146" t="str">
        <f t="shared" si="38"/>
        <v/>
      </c>
      <c r="G314" s="186"/>
      <c r="H314" s="146" t="str">
        <f t="shared" si="39"/>
        <v/>
      </c>
      <c r="I314" s="185"/>
      <c r="J314" s="185"/>
      <c r="K314" s="185"/>
      <c r="M314" s="141" t="str">
        <f t="shared" si="40"/>
        <v/>
      </c>
      <c r="N314" s="141" t="str">
        <f t="shared" si="41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7"/>
        <v/>
      </c>
      <c r="E315" s="151"/>
      <c r="F315" s="146" t="str">
        <f t="shared" si="38"/>
        <v/>
      </c>
      <c r="G315" s="186"/>
      <c r="H315" s="146" t="str">
        <f t="shared" si="39"/>
        <v/>
      </c>
      <c r="I315" s="185"/>
      <c r="J315" s="185"/>
      <c r="K315" s="185"/>
      <c r="M315" s="141" t="str">
        <f t="shared" si="40"/>
        <v/>
      </c>
      <c r="N315" s="141" t="str">
        <f t="shared" si="41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7"/>
        <v/>
      </c>
      <c r="E316" s="151"/>
      <c r="F316" s="146" t="str">
        <f t="shared" si="38"/>
        <v/>
      </c>
      <c r="G316" s="186"/>
      <c r="H316" s="146" t="str">
        <f t="shared" si="39"/>
        <v/>
      </c>
      <c r="I316" s="185"/>
      <c r="J316" s="185"/>
      <c r="K316" s="185"/>
      <c r="M316" s="141" t="str">
        <f t="shared" si="40"/>
        <v/>
      </c>
      <c r="N316" s="141" t="str">
        <f t="shared" si="41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7"/>
        <v/>
      </c>
      <c r="E317" s="151"/>
      <c r="F317" s="146" t="str">
        <f t="shared" si="38"/>
        <v/>
      </c>
      <c r="G317" s="186"/>
      <c r="H317" s="146" t="str">
        <f t="shared" si="39"/>
        <v/>
      </c>
      <c r="I317" s="185"/>
      <c r="J317" s="185"/>
      <c r="K317" s="185"/>
      <c r="M317" s="141" t="str">
        <f t="shared" si="40"/>
        <v/>
      </c>
      <c r="N317" s="141" t="str">
        <f t="shared" si="41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7"/>
        <v/>
      </c>
      <c r="E318" s="151"/>
      <c r="F318" s="146" t="str">
        <f t="shared" si="38"/>
        <v/>
      </c>
      <c r="G318" s="186"/>
      <c r="H318" s="146" t="str">
        <f t="shared" si="39"/>
        <v/>
      </c>
      <c r="I318" s="185"/>
      <c r="J318" s="185"/>
      <c r="K318" s="185"/>
      <c r="M318" s="141" t="str">
        <f t="shared" si="40"/>
        <v/>
      </c>
      <c r="N318" s="141" t="str">
        <f t="shared" si="41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7"/>
        <v/>
      </c>
      <c r="E319" s="151"/>
      <c r="F319" s="146" t="str">
        <f t="shared" si="38"/>
        <v/>
      </c>
      <c r="G319" s="186"/>
      <c r="H319" s="146" t="str">
        <f t="shared" si="39"/>
        <v/>
      </c>
      <c r="I319" s="185"/>
      <c r="J319" s="185"/>
      <c r="K319" s="185"/>
      <c r="M319" s="141" t="str">
        <f t="shared" si="40"/>
        <v/>
      </c>
      <c r="N319" s="141" t="str">
        <f t="shared" si="41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7"/>
        <v/>
      </c>
      <c r="E320" s="151"/>
      <c r="F320" s="146" t="str">
        <f t="shared" si="38"/>
        <v/>
      </c>
      <c r="G320" s="186"/>
      <c r="H320" s="146" t="str">
        <f t="shared" si="39"/>
        <v/>
      </c>
      <c r="I320" s="185"/>
      <c r="J320" s="185"/>
      <c r="K320" s="185"/>
      <c r="M320" s="141" t="str">
        <f t="shared" si="40"/>
        <v/>
      </c>
      <c r="N320" s="141" t="str">
        <f t="shared" si="41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7"/>
        <v/>
      </c>
      <c r="E321" s="151"/>
      <c r="F321" s="146" t="str">
        <f t="shared" si="38"/>
        <v/>
      </c>
      <c r="G321" s="186"/>
      <c r="H321" s="146" t="str">
        <f t="shared" si="39"/>
        <v/>
      </c>
      <c r="I321" s="185"/>
      <c r="J321" s="185"/>
      <c r="K321" s="185"/>
      <c r="M321" s="141" t="str">
        <f t="shared" si="40"/>
        <v/>
      </c>
      <c r="N321" s="141" t="str">
        <f t="shared" si="41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7"/>
        <v/>
      </c>
      <c r="E322" s="151"/>
      <c r="F322" s="146" t="str">
        <f t="shared" si="38"/>
        <v/>
      </c>
      <c r="G322" s="186"/>
      <c r="H322" s="146" t="str">
        <f t="shared" si="39"/>
        <v/>
      </c>
      <c r="I322" s="185"/>
      <c r="J322" s="185"/>
      <c r="K322" s="185"/>
      <c r="M322" s="141" t="str">
        <f t="shared" si="40"/>
        <v/>
      </c>
      <c r="N322" s="141" t="str">
        <f t="shared" si="41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7"/>
        <v/>
      </c>
      <c r="E323" s="151"/>
      <c r="F323" s="146" t="str">
        <f t="shared" si="38"/>
        <v/>
      </c>
      <c r="G323" s="186"/>
      <c r="H323" s="146" t="str">
        <f t="shared" si="39"/>
        <v/>
      </c>
      <c r="I323" s="185"/>
      <c r="J323" s="185"/>
      <c r="K323" s="185"/>
      <c r="M323" s="141" t="str">
        <f t="shared" si="40"/>
        <v/>
      </c>
      <c r="N323" s="141" t="str">
        <f t="shared" si="41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42">IFERROR(VLOOKUP(C324,$O$6:$P$23,2,FALSE),"")</f>
        <v/>
      </c>
      <c r="E324" s="151"/>
      <c r="F324" s="146" t="str">
        <f t="shared" ref="F324:F387" si="43">IFERROR(VLOOKUP(E324,$R$5:$T$129,2,FALSE),"")</f>
        <v/>
      </c>
      <c r="G324" s="186"/>
      <c r="H324" s="146" t="str">
        <f t="shared" ref="H324:H387" si="44">IFERROR(VLOOKUP(G324,$X$6:$Y$200,2,FALSE),"")</f>
        <v/>
      </c>
      <c r="I324" s="185"/>
      <c r="J324" s="185"/>
      <c r="K324" s="185"/>
      <c r="M324" s="141" t="str">
        <f t="shared" ref="M324:M387" si="45">LEFT(E324,3)</f>
        <v/>
      </c>
      <c r="N324" s="141" t="str">
        <f t="shared" ref="N324:N387" si="46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42"/>
        <v/>
      </c>
      <c r="E325" s="151"/>
      <c r="F325" s="146" t="str">
        <f t="shared" si="43"/>
        <v/>
      </c>
      <c r="G325" s="186"/>
      <c r="H325" s="146" t="str">
        <f t="shared" si="44"/>
        <v/>
      </c>
      <c r="I325" s="185"/>
      <c r="J325" s="185"/>
      <c r="K325" s="185"/>
      <c r="M325" s="141" t="str">
        <f t="shared" si="45"/>
        <v/>
      </c>
      <c r="N325" s="141" t="str">
        <f t="shared" si="46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42"/>
        <v/>
      </c>
      <c r="E326" s="151"/>
      <c r="F326" s="146" t="str">
        <f t="shared" si="43"/>
        <v/>
      </c>
      <c r="G326" s="186"/>
      <c r="H326" s="146" t="str">
        <f t="shared" si="44"/>
        <v/>
      </c>
      <c r="I326" s="185"/>
      <c r="J326" s="185"/>
      <c r="K326" s="185"/>
      <c r="M326" s="141" t="str">
        <f t="shared" si="45"/>
        <v/>
      </c>
      <c r="N326" s="141" t="str">
        <f t="shared" si="46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42"/>
        <v/>
      </c>
      <c r="E327" s="151"/>
      <c r="F327" s="146" t="str">
        <f t="shared" si="43"/>
        <v/>
      </c>
      <c r="G327" s="186"/>
      <c r="H327" s="146" t="str">
        <f t="shared" si="44"/>
        <v/>
      </c>
      <c r="I327" s="185"/>
      <c r="J327" s="185"/>
      <c r="K327" s="185"/>
      <c r="M327" s="141" t="str">
        <f t="shared" si="45"/>
        <v/>
      </c>
      <c r="N327" s="141" t="str">
        <f t="shared" si="46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42"/>
        <v/>
      </c>
      <c r="E328" s="151"/>
      <c r="F328" s="146" t="str">
        <f t="shared" si="43"/>
        <v/>
      </c>
      <c r="G328" s="186"/>
      <c r="H328" s="146" t="str">
        <f t="shared" si="44"/>
        <v/>
      </c>
      <c r="I328" s="185"/>
      <c r="J328" s="185"/>
      <c r="K328" s="185"/>
      <c r="M328" s="141" t="str">
        <f t="shared" si="45"/>
        <v/>
      </c>
      <c r="N328" s="141" t="str">
        <f t="shared" si="46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42"/>
        <v/>
      </c>
      <c r="E329" s="151"/>
      <c r="F329" s="146" t="str">
        <f t="shared" si="43"/>
        <v/>
      </c>
      <c r="G329" s="186"/>
      <c r="H329" s="146" t="str">
        <f t="shared" si="44"/>
        <v/>
      </c>
      <c r="I329" s="185"/>
      <c r="J329" s="185"/>
      <c r="K329" s="185"/>
      <c r="M329" s="141" t="str">
        <f t="shared" si="45"/>
        <v/>
      </c>
      <c r="N329" s="141" t="str">
        <f t="shared" si="46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42"/>
        <v/>
      </c>
      <c r="E330" s="151"/>
      <c r="F330" s="146" t="str">
        <f t="shared" si="43"/>
        <v/>
      </c>
      <c r="G330" s="186"/>
      <c r="H330" s="146" t="str">
        <f t="shared" si="44"/>
        <v/>
      </c>
      <c r="I330" s="185"/>
      <c r="J330" s="185"/>
      <c r="K330" s="185"/>
      <c r="M330" s="141" t="str">
        <f t="shared" si="45"/>
        <v/>
      </c>
      <c r="N330" s="141" t="str">
        <f t="shared" si="46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42"/>
        <v/>
      </c>
      <c r="E331" s="151"/>
      <c r="F331" s="146" t="str">
        <f t="shared" si="43"/>
        <v/>
      </c>
      <c r="G331" s="186"/>
      <c r="H331" s="146" t="str">
        <f t="shared" si="44"/>
        <v/>
      </c>
      <c r="I331" s="185"/>
      <c r="J331" s="185"/>
      <c r="K331" s="185"/>
      <c r="M331" s="141" t="str">
        <f t="shared" si="45"/>
        <v/>
      </c>
      <c r="N331" s="141" t="str">
        <f t="shared" si="46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42"/>
        <v/>
      </c>
      <c r="E332" s="151"/>
      <c r="F332" s="146" t="str">
        <f t="shared" si="43"/>
        <v/>
      </c>
      <c r="G332" s="186"/>
      <c r="H332" s="146" t="str">
        <f t="shared" si="44"/>
        <v/>
      </c>
      <c r="I332" s="185"/>
      <c r="J332" s="185"/>
      <c r="K332" s="185"/>
      <c r="M332" s="141" t="str">
        <f t="shared" si="45"/>
        <v/>
      </c>
      <c r="N332" s="141" t="str">
        <f t="shared" si="46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42"/>
        <v/>
      </c>
      <c r="E333" s="151"/>
      <c r="F333" s="146" t="str">
        <f t="shared" si="43"/>
        <v/>
      </c>
      <c r="G333" s="186"/>
      <c r="H333" s="146" t="str">
        <f t="shared" si="44"/>
        <v/>
      </c>
      <c r="I333" s="185"/>
      <c r="J333" s="185"/>
      <c r="K333" s="185"/>
      <c r="M333" s="141" t="str">
        <f t="shared" si="45"/>
        <v/>
      </c>
      <c r="N333" s="141" t="str">
        <f t="shared" si="46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42"/>
        <v/>
      </c>
      <c r="E334" s="151"/>
      <c r="F334" s="146" t="str">
        <f t="shared" si="43"/>
        <v/>
      </c>
      <c r="G334" s="186"/>
      <c r="H334" s="146" t="str">
        <f t="shared" si="44"/>
        <v/>
      </c>
      <c r="I334" s="185"/>
      <c r="J334" s="185"/>
      <c r="K334" s="185"/>
      <c r="M334" s="141" t="str">
        <f t="shared" si="45"/>
        <v/>
      </c>
      <c r="N334" s="141" t="str">
        <f t="shared" si="46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42"/>
        <v/>
      </c>
      <c r="E335" s="151"/>
      <c r="F335" s="146" t="str">
        <f t="shared" si="43"/>
        <v/>
      </c>
      <c r="G335" s="186"/>
      <c r="H335" s="146" t="str">
        <f t="shared" si="44"/>
        <v/>
      </c>
      <c r="I335" s="185"/>
      <c r="J335" s="185"/>
      <c r="K335" s="185"/>
      <c r="M335" s="141" t="str">
        <f t="shared" si="45"/>
        <v/>
      </c>
      <c r="N335" s="141" t="str">
        <f t="shared" si="46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42"/>
        <v/>
      </c>
      <c r="E336" s="151"/>
      <c r="F336" s="146" t="str">
        <f t="shared" si="43"/>
        <v/>
      </c>
      <c r="G336" s="186"/>
      <c r="H336" s="146" t="str">
        <f t="shared" si="44"/>
        <v/>
      </c>
      <c r="I336" s="185"/>
      <c r="J336" s="185"/>
      <c r="K336" s="185"/>
      <c r="M336" s="141" t="str">
        <f t="shared" si="45"/>
        <v/>
      </c>
      <c r="N336" s="141" t="str">
        <f t="shared" si="46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42"/>
        <v/>
      </c>
      <c r="E337" s="151"/>
      <c r="F337" s="146" t="str">
        <f t="shared" si="43"/>
        <v/>
      </c>
      <c r="G337" s="186"/>
      <c r="H337" s="146" t="str">
        <f t="shared" si="44"/>
        <v/>
      </c>
      <c r="I337" s="185"/>
      <c r="J337" s="185"/>
      <c r="K337" s="185"/>
      <c r="M337" s="141" t="str">
        <f t="shared" si="45"/>
        <v/>
      </c>
      <c r="N337" s="141" t="str">
        <f t="shared" si="46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42"/>
        <v/>
      </c>
      <c r="E338" s="151"/>
      <c r="F338" s="146" t="str">
        <f t="shared" si="43"/>
        <v/>
      </c>
      <c r="G338" s="186"/>
      <c r="H338" s="146" t="str">
        <f t="shared" si="44"/>
        <v/>
      </c>
      <c r="I338" s="185"/>
      <c r="J338" s="185"/>
      <c r="K338" s="185"/>
      <c r="M338" s="141" t="str">
        <f t="shared" si="45"/>
        <v/>
      </c>
      <c r="N338" s="141" t="str">
        <f t="shared" si="46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42"/>
        <v/>
      </c>
      <c r="E339" s="151"/>
      <c r="F339" s="146" t="str">
        <f t="shared" si="43"/>
        <v/>
      </c>
      <c r="G339" s="186"/>
      <c r="H339" s="146" t="str">
        <f t="shared" si="44"/>
        <v/>
      </c>
      <c r="I339" s="185"/>
      <c r="J339" s="185"/>
      <c r="K339" s="185"/>
      <c r="M339" s="141" t="str">
        <f t="shared" si="45"/>
        <v/>
      </c>
      <c r="N339" s="141" t="str">
        <f t="shared" si="46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42"/>
        <v/>
      </c>
      <c r="E340" s="151"/>
      <c r="F340" s="146" t="str">
        <f t="shared" si="43"/>
        <v/>
      </c>
      <c r="G340" s="186"/>
      <c r="H340" s="146" t="str">
        <f t="shared" si="44"/>
        <v/>
      </c>
      <c r="I340" s="185"/>
      <c r="J340" s="185"/>
      <c r="K340" s="185"/>
      <c r="M340" s="141" t="str">
        <f t="shared" si="45"/>
        <v/>
      </c>
      <c r="N340" s="141" t="str">
        <f t="shared" si="46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42"/>
        <v/>
      </c>
      <c r="E341" s="151"/>
      <c r="F341" s="146" t="str">
        <f t="shared" si="43"/>
        <v/>
      </c>
      <c r="G341" s="186"/>
      <c r="H341" s="146" t="str">
        <f t="shared" si="44"/>
        <v/>
      </c>
      <c r="I341" s="185"/>
      <c r="J341" s="185"/>
      <c r="K341" s="185"/>
      <c r="M341" s="141" t="str">
        <f t="shared" si="45"/>
        <v/>
      </c>
      <c r="N341" s="141" t="str">
        <f t="shared" si="46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42"/>
        <v/>
      </c>
      <c r="E342" s="151"/>
      <c r="F342" s="146" t="str">
        <f t="shared" si="43"/>
        <v/>
      </c>
      <c r="G342" s="186"/>
      <c r="H342" s="146" t="str">
        <f t="shared" si="44"/>
        <v/>
      </c>
      <c r="I342" s="185"/>
      <c r="J342" s="185"/>
      <c r="K342" s="185"/>
      <c r="M342" s="141" t="str">
        <f t="shared" si="45"/>
        <v/>
      </c>
      <c r="N342" s="141" t="str">
        <f t="shared" si="46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42"/>
        <v/>
      </c>
      <c r="E343" s="151"/>
      <c r="F343" s="146" t="str">
        <f t="shared" si="43"/>
        <v/>
      </c>
      <c r="G343" s="186"/>
      <c r="H343" s="146" t="str">
        <f t="shared" si="44"/>
        <v/>
      </c>
      <c r="I343" s="185"/>
      <c r="J343" s="185"/>
      <c r="K343" s="185"/>
      <c r="M343" s="141" t="str">
        <f t="shared" si="45"/>
        <v/>
      </c>
      <c r="N343" s="141" t="str">
        <f t="shared" si="46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42"/>
        <v/>
      </c>
      <c r="E344" s="151"/>
      <c r="F344" s="146" t="str">
        <f t="shared" si="43"/>
        <v/>
      </c>
      <c r="G344" s="186"/>
      <c r="H344" s="146" t="str">
        <f t="shared" si="44"/>
        <v/>
      </c>
      <c r="I344" s="185"/>
      <c r="J344" s="185"/>
      <c r="K344" s="185"/>
      <c r="M344" s="141" t="str">
        <f t="shared" si="45"/>
        <v/>
      </c>
      <c r="N344" s="141" t="str">
        <f t="shared" si="46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42"/>
        <v/>
      </c>
      <c r="E345" s="151"/>
      <c r="F345" s="146" t="str">
        <f t="shared" si="43"/>
        <v/>
      </c>
      <c r="G345" s="186"/>
      <c r="H345" s="146" t="str">
        <f t="shared" si="44"/>
        <v/>
      </c>
      <c r="I345" s="185"/>
      <c r="J345" s="185"/>
      <c r="K345" s="185"/>
      <c r="M345" s="141" t="str">
        <f t="shared" si="45"/>
        <v/>
      </c>
      <c r="N345" s="141" t="str">
        <f t="shared" si="46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42"/>
        <v/>
      </c>
      <c r="E346" s="151"/>
      <c r="F346" s="146" t="str">
        <f t="shared" si="43"/>
        <v/>
      </c>
      <c r="G346" s="186"/>
      <c r="H346" s="146" t="str">
        <f t="shared" si="44"/>
        <v/>
      </c>
      <c r="I346" s="185"/>
      <c r="J346" s="185"/>
      <c r="K346" s="185"/>
      <c r="M346" s="141" t="str">
        <f t="shared" si="45"/>
        <v/>
      </c>
      <c r="N346" s="141" t="str">
        <f t="shared" si="46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42"/>
        <v/>
      </c>
      <c r="E347" s="151"/>
      <c r="F347" s="146" t="str">
        <f t="shared" si="43"/>
        <v/>
      </c>
      <c r="G347" s="186"/>
      <c r="H347" s="146" t="str">
        <f t="shared" si="44"/>
        <v/>
      </c>
      <c r="I347" s="185"/>
      <c r="J347" s="185"/>
      <c r="K347" s="185"/>
      <c r="M347" s="141" t="str">
        <f t="shared" si="45"/>
        <v/>
      </c>
      <c r="N347" s="141" t="str">
        <f t="shared" si="46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42"/>
        <v/>
      </c>
      <c r="E348" s="151"/>
      <c r="F348" s="146" t="str">
        <f t="shared" si="43"/>
        <v/>
      </c>
      <c r="G348" s="186"/>
      <c r="H348" s="146" t="str">
        <f t="shared" si="44"/>
        <v/>
      </c>
      <c r="I348" s="185"/>
      <c r="J348" s="185"/>
      <c r="K348" s="185"/>
      <c r="M348" s="141" t="str">
        <f t="shared" si="45"/>
        <v/>
      </c>
      <c r="N348" s="141" t="str">
        <f t="shared" si="46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42"/>
        <v/>
      </c>
      <c r="E349" s="151"/>
      <c r="F349" s="146" t="str">
        <f t="shared" si="43"/>
        <v/>
      </c>
      <c r="G349" s="186"/>
      <c r="H349" s="146" t="str">
        <f t="shared" si="44"/>
        <v/>
      </c>
      <c r="I349" s="185"/>
      <c r="J349" s="185"/>
      <c r="K349" s="185"/>
      <c r="M349" s="141" t="str">
        <f t="shared" si="45"/>
        <v/>
      </c>
      <c r="N349" s="141" t="str">
        <f t="shared" si="46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42"/>
        <v/>
      </c>
      <c r="E350" s="151"/>
      <c r="F350" s="146" t="str">
        <f t="shared" si="43"/>
        <v/>
      </c>
      <c r="G350" s="186"/>
      <c r="H350" s="146" t="str">
        <f t="shared" si="44"/>
        <v/>
      </c>
      <c r="I350" s="185"/>
      <c r="J350" s="185"/>
      <c r="K350" s="185"/>
      <c r="M350" s="141" t="str">
        <f t="shared" si="45"/>
        <v/>
      </c>
      <c r="N350" s="141" t="str">
        <f t="shared" si="46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42"/>
        <v/>
      </c>
      <c r="E351" s="151"/>
      <c r="F351" s="146" t="str">
        <f t="shared" si="43"/>
        <v/>
      </c>
      <c r="G351" s="186"/>
      <c r="H351" s="146" t="str">
        <f t="shared" si="44"/>
        <v/>
      </c>
      <c r="I351" s="185"/>
      <c r="J351" s="185"/>
      <c r="K351" s="185"/>
      <c r="M351" s="141" t="str">
        <f t="shared" si="45"/>
        <v/>
      </c>
      <c r="N351" s="141" t="str">
        <f t="shared" si="46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42"/>
        <v/>
      </c>
      <c r="E352" s="151"/>
      <c r="F352" s="146" t="str">
        <f t="shared" si="43"/>
        <v/>
      </c>
      <c r="G352" s="186"/>
      <c r="H352" s="146" t="str">
        <f t="shared" si="44"/>
        <v/>
      </c>
      <c r="I352" s="185"/>
      <c r="J352" s="185"/>
      <c r="K352" s="185"/>
      <c r="M352" s="141" t="str">
        <f t="shared" si="45"/>
        <v/>
      </c>
      <c r="N352" s="141" t="str">
        <f t="shared" si="46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42"/>
        <v/>
      </c>
      <c r="E353" s="151"/>
      <c r="F353" s="146" t="str">
        <f t="shared" si="43"/>
        <v/>
      </c>
      <c r="G353" s="186"/>
      <c r="H353" s="146" t="str">
        <f t="shared" si="44"/>
        <v/>
      </c>
      <c r="I353" s="185"/>
      <c r="J353" s="185"/>
      <c r="K353" s="185"/>
      <c r="M353" s="141" t="str">
        <f t="shared" si="45"/>
        <v/>
      </c>
      <c r="N353" s="141" t="str">
        <f t="shared" si="46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42"/>
        <v/>
      </c>
      <c r="E354" s="151"/>
      <c r="F354" s="146" t="str">
        <f t="shared" si="43"/>
        <v/>
      </c>
      <c r="G354" s="186"/>
      <c r="H354" s="146" t="str">
        <f t="shared" si="44"/>
        <v/>
      </c>
      <c r="I354" s="185"/>
      <c r="J354" s="185"/>
      <c r="K354" s="185"/>
      <c r="M354" s="141" t="str">
        <f t="shared" si="45"/>
        <v/>
      </c>
      <c r="N354" s="141" t="str">
        <f t="shared" si="46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42"/>
        <v/>
      </c>
      <c r="E355" s="151"/>
      <c r="F355" s="146" t="str">
        <f t="shared" si="43"/>
        <v/>
      </c>
      <c r="G355" s="186"/>
      <c r="H355" s="146" t="str">
        <f t="shared" si="44"/>
        <v/>
      </c>
      <c r="I355" s="185"/>
      <c r="J355" s="185"/>
      <c r="K355" s="185"/>
      <c r="M355" s="141" t="str">
        <f t="shared" si="45"/>
        <v/>
      </c>
      <c r="N355" s="141" t="str">
        <f t="shared" si="46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42"/>
        <v/>
      </c>
      <c r="E356" s="151"/>
      <c r="F356" s="146" t="str">
        <f t="shared" si="43"/>
        <v/>
      </c>
      <c r="G356" s="186"/>
      <c r="H356" s="146" t="str">
        <f t="shared" si="44"/>
        <v/>
      </c>
      <c r="I356" s="185"/>
      <c r="J356" s="185"/>
      <c r="K356" s="185"/>
      <c r="M356" s="141" t="str">
        <f t="shared" si="45"/>
        <v/>
      </c>
      <c r="N356" s="141" t="str">
        <f t="shared" si="46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42"/>
        <v/>
      </c>
      <c r="E357" s="151"/>
      <c r="F357" s="146" t="str">
        <f t="shared" si="43"/>
        <v/>
      </c>
      <c r="G357" s="186"/>
      <c r="H357" s="146" t="str">
        <f t="shared" si="44"/>
        <v/>
      </c>
      <c r="I357" s="185"/>
      <c r="J357" s="185"/>
      <c r="K357" s="185"/>
      <c r="M357" s="141" t="str">
        <f t="shared" si="45"/>
        <v/>
      </c>
      <c r="N357" s="141" t="str">
        <f t="shared" si="46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42"/>
        <v/>
      </c>
      <c r="E358" s="151"/>
      <c r="F358" s="146" t="str">
        <f t="shared" si="43"/>
        <v/>
      </c>
      <c r="G358" s="186"/>
      <c r="H358" s="146" t="str">
        <f t="shared" si="44"/>
        <v/>
      </c>
      <c r="I358" s="185"/>
      <c r="J358" s="185"/>
      <c r="K358" s="185"/>
      <c r="M358" s="141" t="str">
        <f t="shared" si="45"/>
        <v/>
      </c>
      <c r="N358" s="141" t="str">
        <f t="shared" si="46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42"/>
        <v/>
      </c>
      <c r="E359" s="151"/>
      <c r="F359" s="146" t="str">
        <f t="shared" si="43"/>
        <v/>
      </c>
      <c r="G359" s="186"/>
      <c r="H359" s="146" t="str">
        <f t="shared" si="44"/>
        <v/>
      </c>
      <c r="I359" s="185"/>
      <c r="J359" s="185"/>
      <c r="K359" s="185"/>
      <c r="M359" s="141" t="str">
        <f t="shared" si="45"/>
        <v/>
      </c>
      <c r="N359" s="141" t="str">
        <f t="shared" si="46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42"/>
        <v/>
      </c>
      <c r="E360" s="151"/>
      <c r="F360" s="146" t="str">
        <f t="shared" si="43"/>
        <v/>
      </c>
      <c r="G360" s="186"/>
      <c r="H360" s="146" t="str">
        <f t="shared" si="44"/>
        <v/>
      </c>
      <c r="I360" s="185"/>
      <c r="J360" s="185"/>
      <c r="K360" s="185"/>
      <c r="M360" s="141" t="str">
        <f t="shared" si="45"/>
        <v/>
      </c>
      <c r="N360" s="141" t="str">
        <f t="shared" si="46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42"/>
        <v/>
      </c>
      <c r="E361" s="151"/>
      <c r="F361" s="146" t="str">
        <f t="shared" si="43"/>
        <v/>
      </c>
      <c r="G361" s="186"/>
      <c r="H361" s="146" t="str">
        <f t="shared" si="44"/>
        <v/>
      </c>
      <c r="I361" s="185"/>
      <c r="J361" s="185"/>
      <c r="K361" s="185"/>
      <c r="M361" s="141" t="str">
        <f t="shared" si="45"/>
        <v/>
      </c>
      <c r="N361" s="141" t="str">
        <f t="shared" si="46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42"/>
        <v/>
      </c>
      <c r="E362" s="151"/>
      <c r="F362" s="146" t="str">
        <f t="shared" si="43"/>
        <v/>
      </c>
      <c r="G362" s="186"/>
      <c r="H362" s="146" t="str">
        <f t="shared" si="44"/>
        <v/>
      </c>
      <c r="I362" s="185"/>
      <c r="J362" s="185"/>
      <c r="K362" s="185"/>
      <c r="M362" s="141" t="str">
        <f t="shared" si="45"/>
        <v/>
      </c>
      <c r="N362" s="141" t="str">
        <f t="shared" si="46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42"/>
        <v/>
      </c>
      <c r="E363" s="151"/>
      <c r="F363" s="146" t="str">
        <f t="shared" si="43"/>
        <v/>
      </c>
      <c r="G363" s="186"/>
      <c r="H363" s="146" t="str">
        <f t="shared" si="44"/>
        <v/>
      </c>
      <c r="I363" s="185"/>
      <c r="J363" s="185"/>
      <c r="K363" s="185"/>
      <c r="M363" s="141" t="str">
        <f t="shared" si="45"/>
        <v/>
      </c>
      <c r="N363" s="141" t="str">
        <f t="shared" si="46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42"/>
        <v/>
      </c>
      <c r="E364" s="151"/>
      <c r="F364" s="146" t="str">
        <f t="shared" si="43"/>
        <v/>
      </c>
      <c r="G364" s="186"/>
      <c r="H364" s="146" t="str">
        <f t="shared" si="44"/>
        <v/>
      </c>
      <c r="I364" s="185"/>
      <c r="J364" s="185"/>
      <c r="K364" s="185"/>
      <c r="M364" s="141" t="str">
        <f t="shared" si="45"/>
        <v/>
      </c>
      <c r="N364" s="141" t="str">
        <f t="shared" si="46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42"/>
        <v/>
      </c>
      <c r="E365" s="151"/>
      <c r="F365" s="146" t="str">
        <f t="shared" si="43"/>
        <v/>
      </c>
      <c r="G365" s="186"/>
      <c r="H365" s="146" t="str">
        <f t="shared" si="44"/>
        <v/>
      </c>
      <c r="I365" s="185"/>
      <c r="J365" s="185"/>
      <c r="K365" s="185"/>
      <c r="M365" s="141" t="str">
        <f t="shared" si="45"/>
        <v/>
      </c>
      <c r="N365" s="141" t="str">
        <f t="shared" si="46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42"/>
        <v/>
      </c>
      <c r="E366" s="151"/>
      <c r="F366" s="146" t="str">
        <f t="shared" si="43"/>
        <v/>
      </c>
      <c r="G366" s="186"/>
      <c r="H366" s="146" t="str">
        <f t="shared" si="44"/>
        <v/>
      </c>
      <c r="I366" s="185"/>
      <c r="J366" s="185"/>
      <c r="K366" s="185"/>
      <c r="M366" s="141" t="str">
        <f t="shared" si="45"/>
        <v/>
      </c>
      <c r="N366" s="141" t="str">
        <f t="shared" si="46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42"/>
        <v/>
      </c>
      <c r="E367" s="151"/>
      <c r="F367" s="146" t="str">
        <f t="shared" si="43"/>
        <v/>
      </c>
      <c r="G367" s="186"/>
      <c r="H367" s="146" t="str">
        <f t="shared" si="44"/>
        <v/>
      </c>
      <c r="I367" s="185"/>
      <c r="J367" s="185"/>
      <c r="K367" s="185"/>
      <c r="M367" s="141" t="str">
        <f t="shared" si="45"/>
        <v/>
      </c>
      <c r="N367" s="141" t="str">
        <f t="shared" si="46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42"/>
        <v/>
      </c>
      <c r="E368" s="151"/>
      <c r="F368" s="146" t="str">
        <f t="shared" si="43"/>
        <v/>
      </c>
      <c r="G368" s="186"/>
      <c r="H368" s="146" t="str">
        <f t="shared" si="44"/>
        <v/>
      </c>
      <c r="I368" s="185"/>
      <c r="J368" s="185"/>
      <c r="K368" s="185"/>
      <c r="M368" s="141" t="str">
        <f t="shared" si="45"/>
        <v/>
      </c>
      <c r="N368" s="141" t="str">
        <f t="shared" si="46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42"/>
        <v/>
      </c>
      <c r="E369" s="151"/>
      <c r="F369" s="146" t="str">
        <f t="shared" si="43"/>
        <v/>
      </c>
      <c r="G369" s="186"/>
      <c r="H369" s="146" t="str">
        <f t="shared" si="44"/>
        <v/>
      </c>
      <c r="I369" s="185"/>
      <c r="J369" s="185"/>
      <c r="K369" s="185"/>
      <c r="M369" s="141" t="str">
        <f t="shared" si="45"/>
        <v/>
      </c>
      <c r="N369" s="141" t="str">
        <f t="shared" si="46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42"/>
        <v/>
      </c>
      <c r="E370" s="151"/>
      <c r="F370" s="146" t="str">
        <f t="shared" si="43"/>
        <v/>
      </c>
      <c r="G370" s="186"/>
      <c r="H370" s="146" t="str">
        <f t="shared" si="44"/>
        <v/>
      </c>
      <c r="I370" s="185"/>
      <c r="J370" s="185"/>
      <c r="K370" s="185"/>
      <c r="M370" s="141" t="str">
        <f t="shared" si="45"/>
        <v/>
      </c>
      <c r="N370" s="141" t="str">
        <f t="shared" si="46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42"/>
        <v/>
      </c>
      <c r="E371" s="151"/>
      <c r="F371" s="146" t="str">
        <f t="shared" si="43"/>
        <v/>
      </c>
      <c r="G371" s="186"/>
      <c r="H371" s="146" t="str">
        <f t="shared" si="44"/>
        <v/>
      </c>
      <c r="I371" s="185"/>
      <c r="J371" s="185"/>
      <c r="K371" s="185"/>
      <c r="M371" s="141" t="str">
        <f t="shared" si="45"/>
        <v/>
      </c>
      <c r="N371" s="141" t="str">
        <f t="shared" si="46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42"/>
        <v/>
      </c>
      <c r="E372" s="151"/>
      <c r="F372" s="146" t="str">
        <f t="shared" si="43"/>
        <v/>
      </c>
      <c r="G372" s="186"/>
      <c r="H372" s="146" t="str">
        <f t="shared" si="44"/>
        <v/>
      </c>
      <c r="I372" s="185"/>
      <c r="J372" s="185"/>
      <c r="K372" s="185"/>
      <c r="M372" s="141" t="str">
        <f t="shared" si="45"/>
        <v/>
      </c>
      <c r="N372" s="141" t="str">
        <f t="shared" si="46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42"/>
        <v/>
      </c>
      <c r="E373" s="151"/>
      <c r="F373" s="146" t="str">
        <f t="shared" si="43"/>
        <v/>
      </c>
      <c r="G373" s="186"/>
      <c r="H373" s="146" t="str">
        <f t="shared" si="44"/>
        <v/>
      </c>
      <c r="I373" s="185"/>
      <c r="J373" s="185"/>
      <c r="K373" s="185"/>
      <c r="M373" s="141" t="str">
        <f t="shared" si="45"/>
        <v/>
      </c>
      <c r="N373" s="141" t="str">
        <f t="shared" si="46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42"/>
        <v/>
      </c>
      <c r="E374" s="151"/>
      <c r="F374" s="146" t="str">
        <f t="shared" si="43"/>
        <v/>
      </c>
      <c r="G374" s="186"/>
      <c r="H374" s="146" t="str">
        <f t="shared" si="44"/>
        <v/>
      </c>
      <c r="I374" s="185"/>
      <c r="J374" s="185"/>
      <c r="K374" s="185"/>
      <c r="M374" s="141" t="str">
        <f t="shared" si="45"/>
        <v/>
      </c>
      <c r="N374" s="141" t="str">
        <f t="shared" si="46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42"/>
        <v/>
      </c>
      <c r="E375" s="151"/>
      <c r="F375" s="146" t="str">
        <f t="shared" si="43"/>
        <v/>
      </c>
      <c r="G375" s="186"/>
      <c r="H375" s="146" t="str">
        <f t="shared" si="44"/>
        <v/>
      </c>
      <c r="I375" s="185"/>
      <c r="J375" s="185"/>
      <c r="K375" s="185"/>
      <c r="M375" s="141" t="str">
        <f t="shared" si="45"/>
        <v/>
      </c>
      <c r="N375" s="141" t="str">
        <f t="shared" si="46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42"/>
        <v/>
      </c>
      <c r="E376" s="151"/>
      <c r="F376" s="146" t="str">
        <f t="shared" si="43"/>
        <v/>
      </c>
      <c r="G376" s="186"/>
      <c r="H376" s="146" t="str">
        <f t="shared" si="44"/>
        <v/>
      </c>
      <c r="I376" s="185"/>
      <c r="J376" s="185"/>
      <c r="K376" s="185"/>
      <c r="M376" s="141" t="str">
        <f t="shared" si="45"/>
        <v/>
      </c>
      <c r="N376" s="141" t="str">
        <f t="shared" si="46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42"/>
        <v/>
      </c>
      <c r="E377" s="151"/>
      <c r="F377" s="146" t="str">
        <f t="shared" si="43"/>
        <v/>
      </c>
      <c r="G377" s="186"/>
      <c r="H377" s="146" t="str">
        <f t="shared" si="44"/>
        <v/>
      </c>
      <c r="I377" s="185"/>
      <c r="J377" s="185"/>
      <c r="K377" s="185"/>
      <c r="M377" s="141" t="str">
        <f t="shared" si="45"/>
        <v/>
      </c>
      <c r="N377" s="141" t="str">
        <f t="shared" si="46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42"/>
        <v/>
      </c>
      <c r="E378" s="151"/>
      <c r="F378" s="146" t="str">
        <f t="shared" si="43"/>
        <v/>
      </c>
      <c r="G378" s="186"/>
      <c r="H378" s="146" t="str">
        <f t="shared" si="44"/>
        <v/>
      </c>
      <c r="I378" s="185"/>
      <c r="J378" s="185"/>
      <c r="K378" s="185"/>
      <c r="M378" s="141" t="str">
        <f t="shared" si="45"/>
        <v/>
      </c>
      <c r="N378" s="141" t="str">
        <f t="shared" si="46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42"/>
        <v/>
      </c>
      <c r="E379" s="151"/>
      <c r="F379" s="146" t="str">
        <f t="shared" si="43"/>
        <v/>
      </c>
      <c r="G379" s="186"/>
      <c r="H379" s="146" t="str">
        <f t="shared" si="44"/>
        <v/>
      </c>
      <c r="I379" s="185"/>
      <c r="J379" s="185"/>
      <c r="K379" s="185"/>
      <c r="M379" s="141" t="str">
        <f t="shared" si="45"/>
        <v/>
      </c>
      <c r="N379" s="141" t="str">
        <f t="shared" si="46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42"/>
        <v/>
      </c>
      <c r="E380" s="151"/>
      <c r="F380" s="146" t="str">
        <f t="shared" si="43"/>
        <v/>
      </c>
      <c r="G380" s="186"/>
      <c r="H380" s="146" t="str">
        <f t="shared" si="44"/>
        <v/>
      </c>
      <c r="I380" s="185"/>
      <c r="J380" s="185"/>
      <c r="K380" s="185"/>
      <c r="M380" s="141" t="str">
        <f t="shared" si="45"/>
        <v/>
      </c>
      <c r="N380" s="141" t="str">
        <f t="shared" si="46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42"/>
        <v/>
      </c>
      <c r="E381" s="151"/>
      <c r="F381" s="146" t="str">
        <f t="shared" si="43"/>
        <v/>
      </c>
      <c r="G381" s="186"/>
      <c r="H381" s="146" t="str">
        <f t="shared" si="44"/>
        <v/>
      </c>
      <c r="I381" s="185"/>
      <c r="J381" s="185"/>
      <c r="K381" s="185"/>
      <c r="M381" s="141" t="str">
        <f t="shared" si="45"/>
        <v/>
      </c>
      <c r="N381" s="141" t="str">
        <f t="shared" si="46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42"/>
        <v/>
      </c>
      <c r="E382" s="151"/>
      <c r="F382" s="146" t="str">
        <f t="shared" si="43"/>
        <v/>
      </c>
      <c r="G382" s="186"/>
      <c r="H382" s="146" t="str">
        <f t="shared" si="44"/>
        <v/>
      </c>
      <c r="I382" s="185"/>
      <c r="J382" s="185"/>
      <c r="K382" s="185"/>
      <c r="M382" s="141" t="str">
        <f t="shared" si="45"/>
        <v/>
      </c>
      <c r="N382" s="141" t="str">
        <f t="shared" si="46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42"/>
        <v/>
      </c>
      <c r="E383" s="151"/>
      <c r="F383" s="146" t="str">
        <f t="shared" si="43"/>
        <v/>
      </c>
      <c r="G383" s="186"/>
      <c r="H383" s="146" t="str">
        <f t="shared" si="44"/>
        <v/>
      </c>
      <c r="I383" s="185"/>
      <c r="J383" s="185"/>
      <c r="K383" s="185"/>
      <c r="M383" s="141" t="str">
        <f t="shared" si="45"/>
        <v/>
      </c>
      <c r="N383" s="141" t="str">
        <f t="shared" si="46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42"/>
        <v/>
      </c>
      <c r="E384" s="151"/>
      <c r="F384" s="146" t="str">
        <f t="shared" si="43"/>
        <v/>
      </c>
      <c r="G384" s="186"/>
      <c r="H384" s="146" t="str">
        <f t="shared" si="44"/>
        <v/>
      </c>
      <c r="I384" s="185"/>
      <c r="J384" s="185"/>
      <c r="K384" s="185"/>
      <c r="M384" s="141" t="str">
        <f t="shared" si="45"/>
        <v/>
      </c>
      <c r="N384" s="141" t="str">
        <f t="shared" si="46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42"/>
        <v/>
      </c>
      <c r="E385" s="151"/>
      <c r="F385" s="146" t="str">
        <f t="shared" si="43"/>
        <v/>
      </c>
      <c r="G385" s="186"/>
      <c r="H385" s="146" t="str">
        <f t="shared" si="44"/>
        <v/>
      </c>
      <c r="I385" s="185"/>
      <c r="J385" s="185"/>
      <c r="K385" s="185"/>
      <c r="M385" s="141" t="str">
        <f t="shared" si="45"/>
        <v/>
      </c>
      <c r="N385" s="141" t="str">
        <f t="shared" si="46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42"/>
        <v/>
      </c>
      <c r="E386" s="151"/>
      <c r="F386" s="146" t="str">
        <f t="shared" si="43"/>
        <v/>
      </c>
      <c r="G386" s="186"/>
      <c r="H386" s="146" t="str">
        <f t="shared" si="44"/>
        <v/>
      </c>
      <c r="I386" s="185"/>
      <c r="J386" s="185"/>
      <c r="K386" s="185"/>
      <c r="M386" s="141" t="str">
        <f t="shared" si="45"/>
        <v/>
      </c>
      <c r="N386" s="141" t="str">
        <f t="shared" si="46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42"/>
        <v/>
      </c>
      <c r="E387" s="151"/>
      <c r="F387" s="146" t="str">
        <f t="shared" si="43"/>
        <v/>
      </c>
      <c r="G387" s="186"/>
      <c r="H387" s="146" t="str">
        <f t="shared" si="44"/>
        <v/>
      </c>
      <c r="I387" s="185"/>
      <c r="J387" s="185"/>
      <c r="K387" s="185"/>
      <c r="M387" s="141" t="str">
        <f t="shared" si="45"/>
        <v/>
      </c>
      <c r="N387" s="141" t="str">
        <f t="shared" si="46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7">IFERROR(VLOOKUP(C388,$O$6:$P$23,2,FALSE),"")</f>
        <v/>
      </c>
      <c r="E388" s="151"/>
      <c r="F388" s="146" t="str">
        <f t="shared" ref="F388:F451" si="48">IFERROR(VLOOKUP(E388,$R$5:$T$129,2,FALSE),"")</f>
        <v/>
      </c>
      <c r="G388" s="186"/>
      <c r="H388" s="146" t="str">
        <f t="shared" ref="H388:H451" si="49">IFERROR(VLOOKUP(G388,$X$6:$Y$200,2,FALSE),"")</f>
        <v/>
      </c>
      <c r="I388" s="185"/>
      <c r="J388" s="185"/>
      <c r="K388" s="185"/>
      <c r="M388" s="141" t="str">
        <f t="shared" ref="M388:M451" si="50">LEFT(E388,3)</f>
        <v/>
      </c>
      <c r="N388" s="141" t="str">
        <f t="shared" ref="N388:N451" si="51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7"/>
        <v/>
      </c>
      <c r="E389" s="151"/>
      <c r="F389" s="146" t="str">
        <f t="shared" si="48"/>
        <v/>
      </c>
      <c r="G389" s="186"/>
      <c r="H389" s="146" t="str">
        <f t="shared" si="49"/>
        <v/>
      </c>
      <c r="I389" s="185"/>
      <c r="J389" s="185"/>
      <c r="K389" s="185"/>
      <c r="M389" s="141" t="str">
        <f t="shared" si="50"/>
        <v/>
      </c>
      <c r="N389" s="141" t="str">
        <f t="shared" si="51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7"/>
        <v/>
      </c>
      <c r="E390" s="151"/>
      <c r="F390" s="146" t="str">
        <f t="shared" si="48"/>
        <v/>
      </c>
      <c r="G390" s="186"/>
      <c r="H390" s="146" t="str">
        <f t="shared" si="49"/>
        <v/>
      </c>
      <c r="I390" s="185"/>
      <c r="J390" s="185"/>
      <c r="K390" s="185"/>
      <c r="M390" s="141" t="str">
        <f t="shared" si="50"/>
        <v/>
      </c>
      <c r="N390" s="141" t="str">
        <f t="shared" si="51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7"/>
        <v/>
      </c>
      <c r="E391" s="151"/>
      <c r="F391" s="146" t="str">
        <f t="shared" si="48"/>
        <v/>
      </c>
      <c r="G391" s="186"/>
      <c r="H391" s="146" t="str">
        <f t="shared" si="49"/>
        <v/>
      </c>
      <c r="I391" s="185"/>
      <c r="J391" s="185"/>
      <c r="K391" s="185"/>
      <c r="M391" s="141" t="str">
        <f t="shared" si="50"/>
        <v/>
      </c>
      <c r="N391" s="141" t="str">
        <f t="shared" si="51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7"/>
        <v/>
      </c>
      <c r="E392" s="151"/>
      <c r="F392" s="146" t="str">
        <f t="shared" si="48"/>
        <v/>
      </c>
      <c r="G392" s="186"/>
      <c r="H392" s="146" t="str">
        <f t="shared" si="49"/>
        <v/>
      </c>
      <c r="I392" s="185"/>
      <c r="J392" s="185"/>
      <c r="K392" s="185"/>
      <c r="M392" s="141" t="str">
        <f t="shared" si="50"/>
        <v/>
      </c>
      <c r="N392" s="141" t="str">
        <f t="shared" si="51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7"/>
        <v/>
      </c>
      <c r="E393" s="151"/>
      <c r="F393" s="146" t="str">
        <f t="shared" si="48"/>
        <v/>
      </c>
      <c r="G393" s="186"/>
      <c r="H393" s="146" t="str">
        <f t="shared" si="49"/>
        <v/>
      </c>
      <c r="I393" s="185"/>
      <c r="J393" s="185"/>
      <c r="K393" s="185"/>
      <c r="M393" s="141" t="str">
        <f t="shared" si="50"/>
        <v/>
      </c>
      <c r="N393" s="141" t="str">
        <f t="shared" si="51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7"/>
        <v/>
      </c>
      <c r="E394" s="151"/>
      <c r="F394" s="146" t="str">
        <f t="shared" si="48"/>
        <v/>
      </c>
      <c r="G394" s="186"/>
      <c r="H394" s="146" t="str">
        <f t="shared" si="49"/>
        <v/>
      </c>
      <c r="I394" s="185"/>
      <c r="J394" s="185"/>
      <c r="K394" s="185"/>
      <c r="M394" s="141" t="str">
        <f t="shared" si="50"/>
        <v/>
      </c>
      <c r="N394" s="141" t="str">
        <f t="shared" si="51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7"/>
        <v/>
      </c>
      <c r="E395" s="151"/>
      <c r="F395" s="146" t="str">
        <f t="shared" si="48"/>
        <v/>
      </c>
      <c r="G395" s="186"/>
      <c r="H395" s="146" t="str">
        <f t="shared" si="49"/>
        <v/>
      </c>
      <c r="I395" s="185"/>
      <c r="J395" s="185"/>
      <c r="K395" s="185"/>
      <c r="M395" s="141" t="str">
        <f t="shared" si="50"/>
        <v/>
      </c>
      <c r="N395" s="141" t="str">
        <f t="shared" si="51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7"/>
        <v/>
      </c>
      <c r="E396" s="151"/>
      <c r="F396" s="146" t="str">
        <f t="shared" si="48"/>
        <v/>
      </c>
      <c r="G396" s="186"/>
      <c r="H396" s="146" t="str">
        <f t="shared" si="49"/>
        <v/>
      </c>
      <c r="I396" s="185"/>
      <c r="J396" s="185"/>
      <c r="K396" s="185"/>
      <c r="M396" s="141" t="str">
        <f t="shared" si="50"/>
        <v/>
      </c>
      <c r="N396" s="141" t="str">
        <f t="shared" si="51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7"/>
        <v/>
      </c>
      <c r="E397" s="151"/>
      <c r="F397" s="146" t="str">
        <f t="shared" si="48"/>
        <v/>
      </c>
      <c r="G397" s="186"/>
      <c r="H397" s="146" t="str">
        <f t="shared" si="49"/>
        <v/>
      </c>
      <c r="I397" s="185"/>
      <c r="J397" s="185"/>
      <c r="K397" s="185"/>
      <c r="M397" s="141" t="str">
        <f t="shared" si="50"/>
        <v/>
      </c>
      <c r="N397" s="141" t="str">
        <f t="shared" si="51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7"/>
        <v/>
      </c>
      <c r="E398" s="151"/>
      <c r="F398" s="146" t="str">
        <f t="shared" si="48"/>
        <v/>
      </c>
      <c r="G398" s="186"/>
      <c r="H398" s="146" t="str">
        <f t="shared" si="49"/>
        <v/>
      </c>
      <c r="I398" s="185"/>
      <c r="J398" s="185"/>
      <c r="K398" s="185"/>
      <c r="M398" s="141" t="str">
        <f t="shared" si="50"/>
        <v/>
      </c>
      <c r="N398" s="141" t="str">
        <f t="shared" si="51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7"/>
        <v/>
      </c>
      <c r="E399" s="151"/>
      <c r="F399" s="146" t="str">
        <f t="shared" si="48"/>
        <v/>
      </c>
      <c r="G399" s="186"/>
      <c r="H399" s="146" t="str">
        <f t="shared" si="49"/>
        <v/>
      </c>
      <c r="I399" s="185"/>
      <c r="J399" s="185"/>
      <c r="K399" s="185"/>
      <c r="M399" s="141" t="str">
        <f t="shared" si="50"/>
        <v/>
      </c>
      <c r="N399" s="141" t="str">
        <f t="shared" si="51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7"/>
        <v/>
      </c>
      <c r="E400" s="151"/>
      <c r="F400" s="146" t="str">
        <f t="shared" si="48"/>
        <v/>
      </c>
      <c r="G400" s="186"/>
      <c r="H400" s="146" t="str">
        <f t="shared" si="49"/>
        <v/>
      </c>
      <c r="I400" s="185"/>
      <c r="J400" s="185"/>
      <c r="K400" s="185"/>
      <c r="M400" s="141" t="str">
        <f t="shared" si="50"/>
        <v/>
      </c>
      <c r="N400" s="141" t="str">
        <f t="shared" si="51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7"/>
        <v/>
      </c>
      <c r="E401" s="151"/>
      <c r="F401" s="146" t="str">
        <f t="shared" si="48"/>
        <v/>
      </c>
      <c r="G401" s="186"/>
      <c r="H401" s="146" t="str">
        <f t="shared" si="49"/>
        <v/>
      </c>
      <c r="I401" s="185"/>
      <c r="J401" s="185"/>
      <c r="K401" s="185"/>
      <c r="M401" s="141" t="str">
        <f t="shared" si="50"/>
        <v/>
      </c>
      <c r="N401" s="141" t="str">
        <f t="shared" si="51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7"/>
        <v/>
      </c>
      <c r="E402" s="151"/>
      <c r="F402" s="146" t="str">
        <f t="shared" si="48"/>
        <v/>
      </c>
      <c r="G402" s="186"/>
      <c r="H402" s="146" t="str">
        <f t="shared" si="49"/>
        <v/>
      </c>
      <c r="I402" s="185"/>
      <c r="J402" s="185"/>
      <c r="K402" s="185"/>
      <c r="M402" s="141" t="str">
        <f t="shared" si="50"/>
        <v/>
      </c>
      <c r="N402" s="141" t="str">
        <f t="shared" si="51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7"/>
        <v/>
      </c>
      <c r="E403" s="151"/>
      <c r="F403" s="146" t="str">
        <f t="shared" si="48"/>
        <v/>
      </c>
      <c r="G403" s="186"/>
      <c r="H403" s="146" t="str">
        <f t="shared" si="49"/>
        <v/>
      </c>
      <c r="I403" s="185"/>
      <c r="J403" s="185"/>
      <c r="K403" s="185"/>
      <c r="M403" s="141" t="str">
        <f t="shared" si="50"/>
        <v/>
      </c>
      <c r="N403" s="141" t="str">
        <f t="shared" si="51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7"/>
        <v/>
      </c>
      <c r="E404" s="151"/>
      <c r="F404" s="146" t="str">
        <f t="shared" si="48"/>
        <v/>
      </c>
      <c r="G404" s="186"/>
      <c r="H404" s="146" t="str">
        <f t="shared" si="49"/>
        <v/>
      </c>
      <c r="I404" s="185"/>
      <c r="J404" s="185"/>
      <c r="K404" s="185"/>
      <c r="M404" s="141" t="str">
        <f t="shared" si="50"/>
        <v/>
      </c>
      <c r="N404" s="141" t="str">
        <f t="shared" si="51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7"/>
        <v/>
      </c>
      <c r="E405" s="151"/>
      <c r="F405" s="146" t="str">
        <f t="shared" si="48"/>
        <v/>
      </c>
      <c r="G405" s="186"/>
      <c r="H405" s="146" t="str">
        <f t="shared" si="49"/>
        <v/>
      </c>
      <c r="I405" s="185"/>
      <c r="J405" s="185"/>
      <c r="K405" s="185"/>
      <c r="M405" s="141" t="str">
        <f t="shared" si="50"/>
        <v/>
      </c>
      <c r="N405" s="141" t="str">
        <f t="shared" si="51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7"/>
        <v/>
      </c>
      <c r="E406" s="151"/>
      <c r="F406" s="146" t="str">
        <f t="shared" si="48"/>
        <v/>
      </c>
      <c r="G406" s="186"/>
      <c r="H406" s="146" t="str">
        <f t="shared" si="49"/>
        <v/>
      </c>
      <c r="I406" s="185"/>
      <c r="J406" s="185"/>
      <c r="K406" s="185"/>
      <c r="M406" s="141" t="str">
        <f t="shared" si="50"/>
        <v/>
      </c>
      <c r="N406" s="141" t="str">
        <f t="shared" si="51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7"/>
        <v/>
      </c>
      <c r="E407" s="151"/>
      <c r="F407" s="146" t="str">
        <f t="shared" si="48"/>
        <v/>
      </c>
      <c r="G407" s="186"/>
      <c r="H407" s="146" t="str">
        <f t="shared" si="49"/>
        <v/>
      </c>
      <c r="I407" s="185"/>
      <c r="J407" s="185"/>
      <c r="K407" s="185"/>
      <c r="M407" s="141" t="str">
        <f t="shared" si="50"/>
        <v/>
      </c>
      <c r="N407" s="141" t="str">
        <f t="shared" si="51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7"/>
        <v/>
      </c>
      <c r="E408" s="151"/>
      <c r="F408" s="146" t="str">
        <f t="shared" si="48"/>
        <v/>
      </c>
      <c r="G408" s="186"/>
      <c r="H408" s="146" t="str">
        <f t="shared" si="49"/>
        <v/>
      </c>
      <c r="I408" s="185"/>
      <c r="J408" s="185"/>
      <c r="K408" s="185"/>
      <c r="M408" s="141" t="str">
        <f t="shared" si="50"/>
        <v/>
      </c>
      <c r="N408" s="141" t="str">
        <f t="shared" si="51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7"/>
        <v/>
      </c>
      <c r="E409" s="151"/>
      <c r="F409" s="146" t="str">
        <f t="shared" si="48"/>
        <v/>
      </c>
      <c r="G409" s="186"/>
      <c r="H409" s="146" t="str">
        <f t="shared" si="49"/>
        <v/>
      </c>
      <c r="I409" s="185"/>
      <c r="J409" s="185"/>
      <c r="K409" s="185"/>
      <c r="M409" s="141" t="str">
        <f t="shared" si="50"/>
        <v/>
      </c>
      <c r="N409" s="141" t="str">
        <f t="shared" si="51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7"/>
        <v/>
      </c>
      <c r="E410" s="151"/>
      <c r="F410" s="146" t="str">
        <f t="shared" si="48"/>
        <v/>
      </c>
      <c r="G410" s="186"/>
      <c r="H410" s="146" t="str">
        <f t="shared" si="49"/>
        <v/>
      </c>
      <c r="I410" s="185"/>
      <c r="J410" s="185"/>
      <c r="K410" s="185"/>
      <c r="M410" s="141" t="str">
        <f t="shared" si="50"/>
        <v/>
      </c>
      <c r="N410" s="141" t="str">
        <f t="shared" si="51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7"/>
        <v/>
      </c>
      <c r="E411" s="151"/>
      <c r="F411" s="146" t="str">
        <f t="shared" si="48"/>
        <v/>
      </c>
      <c r="G411" s="186"/>
      <c r="H411" s="146" t="str">
        <f t="shared" si="49"/>
        <v/>
      </c>
      <c r="I411" s="185"/>
      <c r="J411" s="185"/>
      <c r="K411" s="185"/>
      <c r="M411" s="141" t="str">
        <f t="shared" si="50"/>
        <v/>
      </c>
      <c r="N411" s="141" t="str">
        <f t="shared" si="51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7"/>
        <v/>
      </c>
      <c r="E412" s="151"/>
      <c r="F412" s="146" t="str">
        <f t="shared" si="48"/>
        <v/>
      </c>
      <c r="G412" s="186"/>
      <c r="H412" s="146" t="str">
        <f t="shared" si="49"/>
        <v/>
      </c>
      <c r="I412" s="185"/>
      <c r="J412" s="185"/>
      <c r="K412" s="185"/>
      <c r="M412" s="141" t="str">
        <f t="shared" si="50"/>
        <v/>
      </c>
      <c r="N412" s="141" t="str">
        <f t="shared" si="51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7"/>
        <v/>
      </c>
      <c r="E413" s="151"/>
      <c r="F413" s="146" t="str">
        <f t="shared" si="48"/>
        <v/>
      </c>
      <c r="G413" s="186"/>
      <c r="H413" s="146" t="str">
        <f t="shared" si="49"/>
        <v/>
      </c>
      <c r="I413" s="185"/>
      <c r="J413" s="185"/>
      <c r="K413" s="185"/>
      <c r="M413" s="141" t="str">
        <f t="shared" si="50"/>
        <v/>
      </c>
      <c r="N413" s="141" t="str">
        <f t="shared" si="51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7"/>
        <v/>
      </c>
      <c r="E414" s="151"/>
      <c r="F414" s="146" t="str">
        <f t="shared" si="48"/>
        <v/>
      </c>
      <c r="G414" s="186"/>
      <c r="H414" s="146" t="str">
        <f t="shared" si="49"/>
        <v/>
      </c>
      <c r="I414" s="185"/>
      <c r="J414" s="185"/>
      <c r="K414" s="185"/>
      <c r="M414" s="141" t="str">
        <f t="shared" si="50"/>
        <v/>
      </c>
      <c r="N414" s="141" t="str">
        <f t="shared" si="51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7"/>
        <v/>
      </c>
      <c r="E415" s="151"/>
      <c r="F415" s="146" t="str">
        <f t="shared" si="48"/>
        <v/>
      </c>
      <c r="G415" s="186"/>
      <c r="H415" s="146" t="str">
        <f t="shared" si="49"/>
        <v/>
      </c>
      <c r="I415" s="185"/>
      <c r="J415" s="185"/>
      <c r="K415" s="185"/>
      <c r="M415" s="141" t="str">
        <f t="shared" si="50"/>
        <v/>
      </c>
      <c r="N415" s="141" t="str">
        <f t="shared" si="51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7"/>
        <v/>
      </c>
      <c r="E416" s="151"/>
      <c r="F416" s="146" t="str">
        <f t="shared" si="48"/>
        <v/>
      </c>
      <c r="G416" s="186"/>
      <c r="H416" s="146" t="str">
        <f t="shared" si="49"/>
        <v/>
      </c>
      <c r="I416" s="185"/>
      <c r="J416" s="185"/>
      <c r="K416" s="185"/>
      <c r="M416" s="141" t="str">
        <f t="shared" si="50"/>
        <v/>
      </c>
      <c r="N416" s="141" t="str">
        <f t="shared" si="51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7"/>
        <v/>
      </c>
      <c r="E417" s="151"/>
      <c r="F417" s="146" t="str">
        <f t="shared" si="48"/>
        <v/>
      </c>
      <c r="G417" s="186"/>
      <c r="H417" s="146" t="str">
        <f t="shared" si="49"/>
        <v/>
      </c>
      <c r="I417" s="185"/>
      <c r="J417" s="185"/>
      <c r="K417" s="185"/>
      <c r="M417" s="141" t="str">
        <f t="shared" si="50"/>
        <v/>
      </c>
      <c r="N417" s="141" t="str">
        <f t="shared" si="51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7"/>
        <v/>
      </c>
      <c r="E418" s="151"/>
      <c r="F418" s="146" t="str">
        <f t="shared" si="48"/>
        <v/>
      </c>
      <c r="G418" s="186"/>
      <c r="H418" s="146" t="str">
        <f t="shared" si="49"/>
        <v/>
      </c>
      <c r="I418" s="185"/>
      <c r="J418" s="185"/>
      <c r="K418" s="185"/>
      <c r="M418" s="141" t="str">
        <f t="shared" si="50"/>
        <v/>
      </c>
      <c r="N418" s="141" t="str">
        <f t="shared" si="51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7"/>
        <v/>
      </c>
      <c r="E419" s="151"/>
      <c r="F419" s="146" t="str">
        <f t="shared" si="48"/>
        <v/>
      </c>
      <c r="G419" s="186"/>
      <c r="H419" s="146" t="str">
        <f t="shared" si="49"/>
        <v/>
      </c>
      <c r="I419" s="185"/>
      <c r="J419" s="185"/>
      <c r="K419" s="185"/>
      <c r="M419" s="141" t="str">
        <f t="shared" si="50"/>
        <v/>
      </c>
      <c r="N419" s="141" t="str">
        <f t="shared" si="51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7"/>
        <v/>
      </c>
      <c r="E420" s="151"/>
      <c r="F420" s="146" t="str">
        <f t="shared" si="48"/>
        <v/>
      </c>
      <c r="G420" s="186"/>
      <c r="H420" s="146" t="str">
        <f t="shared" si="49"/>
        <v/>
      </c>
      <c r="I420" s="185"/>
      <c r="J420" s="185"/>
      <c r="K420" s="185"/>
      <c r="M420" s="141" t="str">
        <f t="shared" si="50"/>
        <v/>
      </c>
      <c r="N420" s="141" t="str">
        <f t="shared" si="51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7"/>
        <v/>
      </c>
      <c r="E421" s="151"/>
      <c r="F421" s="146" t="str">
        <f t="shared" si="48"/>
        <v/>
      </c>
      <c r="G421" s="186"/>
      <c r="H421" s="146" t="str">
        <f t="shared" si="49"/>
        <v/>
      </c>
      <c r="I421" s="185"/>
      <c r="J421" s="185"/>
      <c r="K421" s="185"/>
      <c r="M421" s="141" t="str">
        <f t="shared" si="50"/>
        <v/>
      </c>
      <c r="N421" s="141" t="str">
        <f t="shared" si="51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7"/>
        <v/>
      </c>
      <c r="E422" s="151"/>
      <c r="F422" s="146" t="str">
        <f t="shared" si="48"/>
        <v/>
      </c>
      <c r="G422" s="186"/>
      <c r="H422" s="146" t="str">
        <f t="shared" si="49"/>
        <v/>
      </c>
      <c r="I422" s="185"/>
      <c r="J422" s="185"/>
      <c r="K422" s="185"/>
      <c r="M422" s="141" t="str">
        <f t="shared" si="50"/>
        <v/>
      </c>
      <c r="N422" s="141" t="str">
        <f t="shared" si="51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7"/>
        <v/>
      </c>
      <c r="E423" s="151"/>
      <c r="F423" s="146" t="str">
        <f t="shared" si="48"/>
        <v/>
      </c>
      <c r="G423" s="186"/>
      <c r="H423" s="146" t="str">
        <f t="shared" si="49"/>
        <v/>
      </c>
      <c r="I423" s="185"/>
      <c r="J423" s="185"/>
      <c r="K423" s="185"/>
      <c r="M423" s="141" t="str">
        <f t="shared" si="50"/>
        <v/>
      </c>
      <c r="N423" s="141" t="str">
        <f t="shared" si="51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7"/>
        <v/>
      </c>
      <c r="E424" s="151"/>
      <c r="F424" s="146" t="str">
        <f t="shared" si="48"/>
        <v/>
      </c>
      <c r="G424" s="186"/>
      <c r="H424" s="146" t="str">
        <f t="shared" si="49"/>
        <v/>
      </c>
      <c r="I424" s="185"/>
      <c r="J424" s="185"/>
      <c r="K424" s="185"/>
      <c r="M424" s="141" t="str">
        <f t="shared" si="50"/>
        <v/>
      </c>
      <c r="N424" s="141" t="str">
        <f t="shared" si="51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7"/>
        <v/>
      </c>
      <c r="E425" s="151"/>
      <c r="F425" s="146" t="str">
        <f t="shared" si="48"/>
        <v/>
      </c>
      <c r="G425" s="186"/>
      <c r="H425" s="146" t="str">
        <f t="shared" si="49"/>
        <v/>
      </c>
      <c r="I425" s="185"/>
      <c r="J425" s="185"/>
      <c r="K425" s="185"/>
      <c r="M425" s="141" t="str">
        <f t="shared" si="50"/>
        <v/>
      </c>
      <c r="N425" s="141" t="str">
        <f t="shared" si="51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7"/>
        <v/>
      </c>
      <c r="E426" s="151"/>
      <c r="F426" s="146" t="str">
        <f t="shared" si="48"/>
        <v/>
      </c>
      <c r="G426" s="186"/>
      <c r="H426" s="146" t="str">
        <f t="shared" si="49"/>
        <v/>
      </c>
      <c r="I426" s="185"/>
      <c r="J426" s="185"/>
      <c r="K426" s="185"/>
      <c r="M426" s="141" t="str">
        <f t="shared" si="50"/>
        <v/>
      </c>
      <c r="N426" s="141" t="str">
        <f t="shared" si="51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7"/>
        <v/>
      </c>
      <c r="E427" s="151"/>
      <c r="F427" s="146" t="str">
        <f t="shared" si="48"/>
        <v/>
      </c>
      <c r="G427" s="186"/>
      <c r="H427" s="146" t="str">
        <f t="shared" si="49"/>
        <v/>
      </c>
      <c r="I427" s="185"/>
      <c r="J427" s="185"/>
      <c r="K427" s="185"/>
      <c r="M427" s="141" t="str">
        <f t="shared" si="50"/>
        <v/>
      </c>
      <c r="N427" s="141" t="str">
        <f t="shared" si="51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7"/>
        <v/>
      </c>
      <c r="E428" s="151"/>
      <c r="F428" s="146" t="str">
        <f t="shared" si="48"/>
        <v/>
      </c>
      <c r="G428" s="186"/>
      <c r="H428" s="146" t="str">
        <f t="shared" si="49"/>
        <v/>
      </c>
      <c r="I428" s="185"/>
      <c r="J428" s="185"/>
      <c r="K428" s="185"/>
      <c r="M428" s="141" t="str">
        <f t="shared" si="50"/>
        <v/>
      </c>
      <c r="N428" s="141" t="str">
        <f t="shared" si="51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7"/>
        <v/>
      </c>
      <c r="E429" s="151"/>
      <c r="F429" s="146" t="str">
        <f t="shared" si="48"/>
        <v/>
      </c>
      <c r="G429" s="186"/>
      <c r="H429" s="146" t="str">
        <f t="shared" si="49"/>
        <v/>
      </c>
      <c r="I429" s="185"/>
      <c r="J429" s="185"/>
      <c r="K429" s="185"/>
      <c r="M429" s="141" t="str">
        <f t="shared" si="50"/>
        <v/>
      </c>
      <c r="N429" s="141" t="str">
        <f t="shared" si="51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7"/>
        <v/>
      </c>
      <c r="E430" s="151"/>
      <c r="F430" s="146" t="str">
        <f t="shared" si="48"/>
        <v/>
      </c>
      <c r="G430" s="186"/>
      <c r="H430" s="146" t="str">
        <f t="shared" si="49"/>
        <v/>
      </c>
      <c r="I430" s="185"/>
      <c r="J430" s="185"/>
      <c r="K430" s="185"/>
      <c r="M430" s="141" t="str">
        <f t="shared" si="50"/>
        <v/>
      </c>
      <c r="N430" s="141" t="str">
        <f t="shared" si="51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7"/>
        <v/>
      </c>
      <c r="E431" s="151"/>
      <c r="F431" s="146" t="str">
        <f t="shared" si="48"/>
        <v/>
      </c>
      <c r="G431" s="186"/>
      <c r="H431" s="146" t="str">
        <f t="shared" si="49"/>
        <v/>
      </c>
      <c r="I431" s="185"/>
      <c r="J431" s="185"/>
      <c r="K431" s="185"/>
      <c r="M431" s="141" t="str">
        <f t="shared" si="50"/>
        <v/>
      </c>
      <c r="N431" s="141" t="str">
        <f t="shared" si="51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7"/>
        <v/>
      </c>
      <c r="E432" s="151"/>
      <c r="F432" s="146" t="str">
        <f t="shared" si="48"/>
        <v/>
      </c>
      <c r="G432" s="186"/>
      <c r="H432" s="146" t="str">
        <f t="shared" si="49"/>
        <v/>
      </c>
      <c r="I432" s="185"/>
      <c r="J432" s="185"/>
      <c r="K432" s="185"/>
      <c r="M432" s="141" t="str">
        <f t="shared" si="50"/>
        <v/>
      </c>
      <c r="N432" s="141" t="str">
        <f t="shared" si="51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7"/>
        <v/>
      </c>
      <c r="E433" s="151"/>
      <c r="F433" s="146" t="str">
        <f t="shared" si="48"/>
        <v/>
      </c>
      <c r="G433" s="186"/>
      <c r="H433" s="146" t="str">
        <f t="shared" si="49"/>
        <v/>
      </c>
      <c r="I433" s="185"/>
      <c r="J433" s="185"/>
      <c r="K433" s="185"/>
      <c r="M433" s="141" t="str">
        <f t="shared" si="50"/>
        <v/>
      </c>
      <c r="N433" s="141" t="str">
        <f t="shared" si="51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7"/>
        <v/>
      </c>
      <c r="E434" s="151"/>
      <c r="F434" s="146" t="str">
        <f t="shared" si="48"/>
        <v/>
      </c>
      <c r="G434" s="186"/>
      <c r="H434" s="146" t="str">
        <f t="shared" si="49"/>
        <v/>
      </c>
      <c r="I434" s="185"/>
      <c r="J434" s="185"/>
      <c r="K434" s="185"/>
      <c r="M434" s="141" t="str">
        <f t="shared" si="50"/>
        <v/>
      </c>
      <c r="N434" s="141" t="str">
        <f t="shared" si="51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7"/>
        <v/>
      </c>
      <c r="E435" s="151"/>
      <c r="F435" s="146" t="str">
        <f t="shared" si="48"/>
        <v/>
      </c>
      <c r="G435" s="186"/>
      <c r="H435" s="146" t="str">
        <f t="shared" si="49"/>
        <v/>
      </c>
      <c r="I435" s="185"/>
      <c r="J435" s="185"/>
      <c r="K435" s="185"/>
      <c r="M435" s="141" t="str">
        <f t="shared" si="50"/>
        <v/>
      </c>
      <c r="N435" s="141" t="str">
        <f t="shared" si="51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7"/>
        <v/>
      </c>
      <c r="E436" s="151"/>
      <c r="F436" s="146" t="str">
        <f t="shared" si="48"/>
        <v/>
      </c>
      <c r="G436" s="186"/>
      <c r="H436" s="146" t="str">
        <f t="shared" si="49"/>
        <v/>
      </c>
      <c r="I436" s="185"/>
      <c r="J436" s="185"/>
      <c r="K436" s="185"/>
      <c r="M436" s="141" t="str">
        <f t="shared" si="50"/>
        <v/>
      </c>
      <c r="N436" s="141" t="str">
        <f t="shared" si="51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7"/>
        <v/>
      </c>
      <c r="E437" s="151"/>
      <c r="F437" s="146" t="str">
        <f t="shared" si="48"/>
        <v/>
      </c>
      <c r="G437" s="186"/>
      <c r="H437" s="146" t="str">
        <f t="shared" si="49"/>
        <v/>
      </c>
      <c r="I437" s="185"/>
      <c r="J437" s="185"/>
      <c r="K437" s="185"/>
      <c r="M437" s="141" t="str">
        <f t="shared" si="50"/>
        <v/>
      </c>
      <c r="N437" s="141" t="str">
        <f t="shared" si="51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7"/>
        <v/>
      </c>
      <c r="E438" s="151"/>
      <c r="F438" s="146" t="str">
        <f t="shared" si="48"/>
        <v/>
      </c>
      <c r="G438" s="186"/>
      <c r="H438" s="146" t="str">
        <f t="shared" si="49"/>
        <v/>
      </c>
      <c r="I438" s="185"/>
      <c r="J438" s="185"/>
      <c r="K438" s="185"/>
      <c r="M438" s="141" t="str">
        <f t="shared" si="50"/>
        <v/>
      </c>
      <c r="N438" s="141" t="str">
        <f t="shared" si="51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7"/>
        <v/>
      </c>
      <c r="E439" s="151"/>
      <c r="F439" s="146" t="str">
        <f t="shared" si="48"/>
        <v/>
      </c>
      <c r="G439" s="186"/>
      <c r="H439" s="146" t="str">
        <f t="shared" si="49"/>
        <v/>
      </c>
      <c r="I439" s="185"/>
      <c r="J439" s="185"/>
      <c r="K439" s="185"/>
      <c r="M439" s="141" t="str">
        <f t="shared" si="50"/>
        <v/>
      </c>
      <c r="N439" s="141" t="str">
        <f t="shared" si="51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7"/>
        <v/>
      </c>
      <c r="E440" s="151"/>
      <c r="F440" s="146" t="str">
        <f t="shared" si="48"/>
        <v/>
      </c>
      <c r="G440" s="186"/>
      <c r="H440" s="146" t="str">
        <f t="shared" si="49"/>
        <v/>
      </c>
      <c r="I440" s="185"/>
      <c r="J440" s="185"/>
      <c r="K440" s="185"/>
      <c r="M440" s="141" t="str">
        <f t="shared" si="50"/>
        <v/>
      </c>
      <c r="N440" s="141" t="str">
        <f t="shared" si="51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7"/>
        <v/>
      </c>
      <c r="E441" s="151"/>
      <c r="F441" s="146" t="str">
        <f t="shared" si="48"/>
        <v/>
      </c>
      <c r="G441" s="186"/>
      <c r="H441" s="146" t="str">
        <f t="shared" si="49"/>
        <v/>
      </c>
      <c r="I441" s="185"/>
      <c r="J441" s="185"/>
      <c r="K441" s="185"/>
      <c r="M441" s="141" t="str">
        <f t="shared" si="50"/>
        <v/>
      </c>
      <c r="N441" s="141" t="str">
        <f t="shared" si="51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7"/>
        <v/>
      </c>
      <c r="E442" s="151"/>
      <c r="F442" s="146" t="str">
        <f t="shared" si="48"/>
        <v/>
      </c>
      <c r="G442" s="186"/>
      <c r="H442" s="146" t="str">
        <f t="shared" si="49"/>
        <v/>
      </c>
      <c r="I442" s="185"/>
      <c r="J442" s="185"/>
      <c r="K442" s="185"/>
      <c r="M442" s="141" t="str">
        <f t="shared" si="50"/>
        <v/>
      </c>
      <c r="N442" s="141" t="str">
        <f t="shared" si="51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7"/>
        <v/>
      </c>
      <c r="E443" s="151"/>
      <c r="F443" s="146" t="str">
        <f t="shared" si="48"/>
        <v/>
      </c>
      <c r="G443" s="186"/>
      <c r="H443" s="146" t="str">
        <f t="shared" si="49"/>
        <v/>
      </c>
      <c r="I443" s="185"/>
      <c r="J443" s="185"/>
      <c r="K443" s="185"/>
      <c r="M443" s="141" t="str">
        <f t="shared" si="50"/>
        <v/>
      </c>
      <c r="N443" s="141" t="str">
        <f t="shared" si="51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7"/>
        <v/>
      </c>
      <c r="E444" s="151"/>
      <c r="F444" s="146" t="str">
        <f t="shared" si="48"/>
        <v/>
      </c>
      <c r="G444" s="186"/>
      <c r="H444" s="146" t="str">
        <f t="shared" si="49"/>
        <v/>
      </c>
      <c r="I444" s="185"/>
      <c r="J444" s="185"/>
      <c r="K444" s="185"/>
      <c r="M444" s="141" t="str">
        <f t="shared" si="50"/>
        <v/>
      </c>
      <c r="N444" s="141" t="str">
        <f t="shared" si="51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7"/>
        <v/>
      </c>
      <c r="E445" s="151"/>
      <c r="F445" s="146" t="str">
        <f t="shared" si="48"/>
        <v/>
      </c>
      <c r="G445" s="186"/>
      <c r="H445" s="146" t="str">
        <f t="shared" si="49"/>
        <v/>
      </c>
      <c r="I445" s="185"/>
      <c r="J445" s="185"/>
      <c r="K445" s="185"/>
      <c r="M445" s="141" t="str">
        <f t="shared" si="50"/>
        <v/>
      </c>
      <c r="N445" s="141" t="str">
        <f t="shared" si="51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7"/>
        <v/>
      </c>
      <c r="E446" s="151"/>
      <c r="F446" s="146" t="str">
        <f t="shared" si="48"/>
        <v/>
      </c>
      <c r="G446" s="186"/>
      <c r="H446" s="146" t="str">
        <f t="shared" si="49"/>
        <v/>
      </c>
      <c r="I446" s="185"/>
      <c r="J446" s="185"/>
      <c r="K446" s="185"/>
      <c r="M446" s="141" t="str">
        <f t="shared" si="50"/>
        <v/>
      </c>
      <c r="N446" s="141" t="str">
        <f t="shared" si="51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7"/>
        <v/>
      </c>
      <c r="E447" s="151"/>
      <c r="F447" s="146" t="str">
        <f t="shared" si="48"/>
        <v/>
      </c>
      <c r="G447" s="186"/>
      <c r="H447" s="146" t="str">
        <f t="shared" si="49"/>
        <v/>
      </c>
      <c r="I447" s="185"/>
      <c r="J447" s="185"/>
      <c r="K447" s="185"/>
      <c r="M447" s="141" t="str">
        <f t="shared" si="50"/>
        <v/>
      </c>
      <c r="N447" s="141" t="str">
        <f t="shared" si="51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7"/>
        <v/>
      </c>
      <c r="E448" s="151"/>
      <c r="F448" s="146" t="str">
        <f t="shared" si="48"/>
        <v/>
      </c>
      <c r="G448" s="186"/>
      <c r="H448" s="146" t="str">
        <f t="shared" si="49"/>
        <v/>
      </c>
      <c r="I448" s="185"/>
      <c r="J448" s="185"/>
      <c r="K448" s="185"/>
      <c r="M448" s="141" t="str">
        <f t="shared" si="50"/>
        <v/>
      </c>
      <c r="N448" s="141" t="str">
        <f t="shared" si="51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7"/>
        <v/>
      </c>
      <c r="E449" s="151"/>
      <c r="F449" s="146" t="str">
        <f t="shared" si="48"/>
        <v/>
      </c>
      <c r="G449" s="186"/>
      <c r="H449" s="146" t="str">
        <f t="shared" si="49"/>
        <v/>
      </c>
      <c r="I449" s="185"/>
      <c r="J449" s="185"/>
      <c r="K449" s="185"/>
      <c r="M449" s="141" t="str">
        <f t="shared" si="50"/>
        <v/>
      </c>
      <c r="N449" s="141" t="str">
        <f t="shared" si="51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7"/>
        <v/>
      </c>
      <c r="E450" s="151"/>
      <c r="F450" s="146" t="str">
        <f t="shared" si="48"/>
        <v/>
      </c>
      <c r="G450" s="186"/>
      <c r="H450" s="146" t="str">
        <f t="shared" si="49"/>
        <v/>
      </c>
      <c r="I450" s="185"/>
      <c r="J450" s="185"/>
      <c r="K450" s="185"/>
      <c r="M450" s="141" t="str">
        <f t="shared" si="50"/>
        <v/>
      </c>
      <c r="N450" s="141" t="str">
        <f t="shared" si="51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7"/>
        <v/>
      </c>
      <c r="E451" s="151"/>
      <c r="F451" s="146" t="str">
        <f t="shared" si="48"/>
        <v/>
      </c>
      <c r="G451" s="186"/>
      <c r="H451" s="146" t="str">
        <f t="shared" si="49"/>
        <v/>
      </c>
      <c r="I451" s="185"/>
      <c r="J451" s="185"/>
      <c r="K451" s="185"/>
      <c r="M451" s="141" t="str">
        <f t="shared" si="50"/>
        <v/>
      </c>
      <c r="N451" s="141" t="str">
        <f t="shared" si="51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52">IFERROR(VLOOKUP(C452,$O$6:$P$23,2,FALSE),"")</f>
        <v/>
      </c>
      <c r="E452" s="151"/>
      <c r="F452" s="146" t="str">
        <f t="shared" ref="F452:F501" si="53">IFERROR(VLOOKUP(E452,$R$5:$T$129,2,FALSE),"")</f>
        <v/>
      </c>
      <c r="G452" s="186"/>
      <c r="H452" s="146" t="str">
        <f t="shared" ref="H452:H501" si="54">IFERROR(VLOOKUP(G452,$X$6:$Y$200,2,FALSE),"")</f>
        <v/>
      </c>
      <c r="I452" s="185"/>
      <c r="J452" s="185"/>
      <c r="K452" s="185"/>
      <c r="M452" s="141" t="str">
        <f t="shared" ref="M452:M501" si="55">LEFT(E452,3)</f>
        <v/>
      </c>
      <c r="N452" s="141" t="str">
        <f t="shared" ref="N452:N501" si="56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52"/>
        <v/>
      </c>
      <c r="E453" s="151"/>
      <c r="F453" s="146" t="str">
        <f t="shared" si="53"/>
        <v/>
      </c>
      <c r="G453" s="186"/>
      <c r="H453" s="146" t="str">
        <f t="shared" si="54"/>
        <v/>
      </c>
      <c r="I453" s="185"/>
      <c r="J453" s="185"/>
      <c r="K453" s="185"/>
      <c r="M453" s="141" t="str">
        <f t="shared" si="55"/>
        <v/>
      </c>
      <c r="N453" s="141" t="str">
        <f t="shared" si="56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52"/>
        <v/>
      </c>
      <c r="E454" s="151"/>
      <c r="F454" s="146" t="str">
        <f t="shared" si="53"/>
        <v/>
      </c>
      <c r="G454" s="186"/>
      <c r="H454" s="146" t="str">
        <f t="shared" si="54"/>
        <v/>
      </c>
      <c r="I454" s="185"/>
      <c r="J454" s="185"/>
      <c r="K454" s="185"/>
      <c r="M454" s="141" t="str">
        <f t="shared" si="55"/>
        <v/>
      </c>
      <c r="N454" s="141" t="str">
        <f t="shared" si="56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52"/>
        <v/>
      </c>
      <c r="E455" s="151"/>
      <c r="F455" s="146" t="str">
        <f t="shared" si="53"/>
        <v/>
      </c>
      <c r="G455" s="186"/>
      <c r="H455" s="146" t="str">
        <f t="shared" si="54"/>
        <v/>
      </c>
      <c r="I455" s="185"/>
      <c r="J455" s="185"/>
      <c r="K455" s="185"/>
      <c r="M455" s="141" t="str">
        <f t="shared" si="55"/>
        <v/>
      </c>
      <c r="N455" s="141" t="str">
        <f t="shared" si="56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52"/>
        <v/>
      </c>
      <c r="E456" s="151"/>
      <c r="F456" s="146" t="str">
        <f t="shared" si="53"/>
        <v/>
      </c>
      <c r="G456" s="186"/>
      <c r="H456" s="146" t="str">
        <f t="shared" si="54"/>
        <v/>
      </c>
      <c r="I456" s="185"/>
      <c r="J456" s="185"/>
      <c r="K456" s="185"/>
      <c r="M456" s="141" t="str">
        <f t="shared" si="55"/>
        <v/>
      </c>
      <c r="N456" s="141" t="str">
        <f t="shared" si="56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52"/>
        <v/>
      </c>
      <c r="E457" s="151"/>
      <c r="F457" s="146" t="str">
        <f t="shared" si="53"/>
        <v/>
      </c>
      <c r="G457" s="186"/>
      <c r="H457" s="146" t="str">
        <f t="shared" si="54"/>
        <v/>
      </c>
      <c r="I457" s="185"/>
      <c r="J457" s="185"/>
      <c r="K457" s="185"/>
      <c r="M457" s="141" t="str">
        <f t="shared" si="55"/>
        <v/>
      </c>
      <c r="N457" s="141" t="str">
        <f t="shared" si="56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52"/>
        <v/>
      </c>
      <c r="E458" s="151"/>
      <c r="F458" s="146" t="str">
        <f t="shared" si="53"/>
        <v/>
      </c>
      <c r="G458" s="186"/>
      <c r="H458" s="146" t="str">
        <f t="shared" si="54"/>
        <v/>
      </c>
      <c r="I458" s="185"/>
      <c r="J458" s="185"/>
      <c r="K458" s="185"/>
      <c r="M458" s="141" t="str">
        <f t="shared" si="55"/>
        <v/>
      </c>
      <c r="N458" s="141" t="str">
        <f t="shared" si="56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52"/>
        <v/>
      </c>
      <c r="E459" s="151"/>
      <c r="F459" s="146" t="str">
        <f t="shared" si="53"/>
        <v/>
      </c>
      <c r="G459" s="186"/>
      <c r="H459" s="146" t="str">
        <f t="shared" si="54"/>
        <v/>
      </c>
      <c r="I459" s="185"/>
      <c r="J459" s="185"/>
      <c r="K459" s="185"/>
      <c r="M459" s="141" t="str">
        <f t="shared" si="55"/>
        <v/>
      </c>
      <c r="N459" s="141" t="str">
        <f t="shared" si="56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52"/>
        <v/>
      </c>
      <c r="E460" s="151"/>
      <c r="F460" s="146" t="str">
        <f t="shared" si="53"/>
        <v/>
      </c>
      <c r="G460" s="186"/>
      <c r="H460" s="146" t="str">
        <f t="shared" si="54"/>
        <v/>
      </c>
      <c r="I460" s="185"/>
      <c r="J460" s="185"/>
      <c r="K460" s="185"/>
      <c r="M460" s="141" t="str">
        <f t="shared" si="55"/>
        <v/>
      </c>
      <c r="N460" s="141" t="str">
        <f t="shared" si="56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52"/>
        <v/>
      </c>
      <c r="E461" s="151"/>
      <c r="F461" s="146" t="str">
        <f t="shared" si="53"/>
        <v/>
      </c>
      <c r="G461" s="186"/>
      <c r="H461" s="146" t="str">
        <f t="shared" si="54"/>
        <v/>
      </c>
      <c r="I461" s="185"/>
      <c r="J461" s="185"/>
      <c r="K461" s="185"/>
      <c r="M461" s="141" t="str">
        <f t="shared" si="55"/>
        <v/>
      </c>
      <c r="N461" s="141" t="str">
        <f t="shared" si="56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52"/>
        <v/>
      </c>
      <c r="E462" s="151"/>
      <c r="F462" s="146" t="str">
        <f t="shared" si="53"/>
        <v/>
      </c>
      <c r="G462" s="186"/>
      <c r="H462" s="146" t="str">
        <f t="shared" si="54"/>
        <v/>
      </c>
      <c r="I462" s="185"/>
      <c r="J462" s="185"/>
      <c r="K462" s="185"/>
      <c r="M462" s="141" t="str">
        <f t="shared" si="55"/>
        <v/>
      </c>
      <c r="N462" s="141" t="str">
        <f t="shared" si="56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52"/>
        <v/>
      </c>
      <c r="E463" s="151"/>
      <c r="F463" s="146" t="str">
        <f t="shared" si="53"/>
        <v/>
      </c>
      <c r="G463" s="186"/>
      <c r="H463" s="146" t="str">
        <f t="shared" si="54"/>
        <v/>
      </c>
      <c r="I463" s="185"/>
      <c r="J463" s="185"/>
      <c r="K463" s="185"/>
      <c r="M463" s="141" t="str">
        <f t="shared" si="55"/>
        <v/>
      </c>
      <c r="N463" s="141" t="str">
        <f t="shared" si="56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52"/>
        <v/>
      </c>
      <c r="E464" s="151"/>
      <c r="F464" s="146" t="str">
        <f t="shared" si="53"/>
        <v/>
      </c>
      <c r="G464" s="186"/>
      <c r="H464" s="146" t="str">
        <f t="shared" si="54"/>
        <v/>
      </c>
      <c r="I464" s="185"/>
      <c r="J464" s="185"/>
      <c r="K464" s="185"/>
      <c r="M464" s="141" t="str">
        <f t="shared" si="55"/>
        <v/>
      </c>
      <c r="N464" s="141" t="str">
        <f t="shared" si="56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52"/>
        <v/>
      </c>
      <c r="E465" s="151"/>
      <c r="F465" s="146" t="str">
        <f t="shared" si="53"/>
        <v/>
      </c>
      <c r="G465" s="186"/>
      <c r="H465" s="146" t="str">
        <f t="shared" si="54"/>
        <v/>
      </c>
      <c r="I465" s="185"/>
      <c r="J465" s="185"/>
      <c r="K465" s="185"/>
      <c r="M465" s="141" t="str">
        <f t="shared" si="55"/>
        <v/>
      </c>
      <c r="N465" s="141" t="str">
        <f t="shared" si="56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52"/>
        <v/>
      </c>
      <c r="E466" s="151"/>
      <c r="F466" s="146" t="str">
        <f t="shared" si="53"/>
        <v/>
      </c>
      <c r="G466" s="186"/>
      <c r="H466" s="146" t="str">
        <f t="shared" si="54"/>
        <v/>
      </c>
      <c r="I466" s="185"/>
      <c r="J466" s="185"/>
      <c r="K466" s="185"/>
      <c r="M466" s="141" t="str">
        <f t="shared" si="55"/>
        <v/>
      </c>
      <c r="N466" s="141" t="str">
        <f t="shared" si="56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52"/>
        <v/>
      </c>
      <c r="E467" s="151"/>
      <c r="F467" s="146" t="str">
        <f t="shared" si="53"/>
        <v/>
      </c>
      <c r="G467" s="186"/>
      <c r="H467" s="146" t="str">
        <f t="shared" si="54"/>
        <v/>
      </c>
      <c r="I467" s="185"/>
      <c r="J467" s="185"/>
      <c r="K467" s="185"/>
      <c r="M467" s="141" t="str">
        <f t="shared" si="55"/>
        <v/>
      </c>
      <c r="N467" s="141" t="str">
        <f t="shared" si="56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52"/>
        <v/>
      </c>
      <c r="E468" s="151"/>
      <c r="F468" s="146" t="str">
        <f t="shared" si="53"/>
        <v/>
      </c>
      <c r="G468" s="186"/>
      <c r="H468" s="146" t="str">
        <f t="shared" si="54"/>
        <v/>
      </c>
      <c r="I468" s="185"/>
      <c r="J468" s="185"/>
      <c r="K468" s="185"/>
      <c r="M468" s="141" t="str">
        <f t="shared" si="55"/>
        <v/>
      </c>
      <c r="N468" s="141" t="str">
        <f t="shared" si="56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52"/>
        <v/>
      </c>
      <c r="E469" s="151"/>
      <c r="F469" s="146" t="str">
        <f t="shared" si="53"/>
        <v/>
      </c>
      <c r="G469" s="186"/>
      <c r="H469" s="146" t="str">
        <f t="shared" si="54"/>
        <v/>
      </c>
      <c r="I469" s="185"/>
      <c r="J469" s="185"/>
      <c r="K469" s="185"/>
      <c r="M469" s="141" t="str">
        <f t="shared" si="55"/>
        <v/>
      </c>
      <c r="N469" s="141" t="str">
        <f t="shared" si="56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52"/>
        <v/>
      </c>
      <c r="E470" s="151"/>
      <c r="F470" s="146" t="str">
        <f t="shared" si="53"/>
        <v/>
      </c>
      <c r="G470" s="186"/>
      <c r="H470" s="146" t="str">
        <f t="shared" si="54"/>
        <v/>
      </c>
      <c r="I470" s="185"/>
      <c r="J470" s="185"/>
      <c r="K470" s="185"/>
      <c r="M470" s="141" t="str">
        <f t="shared" si="55"/>
        <v/>
      </c>
      <c r="N470" s="141" t="str">
        <f t="shared" si="56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52"/>
        <v/>
      </c>
      <c r="E471" s="151"/>
      <c r="F471" s="146" t="str">
        <f t="shared" si="53"/>
        <v/>
      </c>
      <c r="G471" s="186"/>
      <c r="H471" s="146" t="str">
        <f t="shared" si="54"/>
        <v/>
      </c>
      <c r="I471" s="185"/>
      <c r="J471" s="185"/>
      <c r="K471" s="185"/>
      <c r="M471" s="141" t="str">
        <f t="shared" si="55"/>
        <v/>
      </c>
      <c r="N471" s="141" t="str">
        <f t="shared" si="56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52"/>
        <v/>
      </c>
      <c r="E472" s="151"/>
      <c r="F472" s="146" t="str">
        <f t="shared" si="53"/>
        <v/>
      </c>
      <c r="G472" s="186"/>
      <c r="H472" s="146" t="str">
        <f t="shared" si="54"/>
        <v/>
      </c>
      <c r="I472" s="185"/>
      <c r="J472" s="185"/>
      <c r="K472" s="185"/>
      <c r="M472" s="141" t="str">
        <f t="shared" si="55"/>
        <v/>
      </c>
      <c r="N472" s="141" t="str">
        <f t="shared" si="56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52"/>
        <v/>
      </c>
      <c r="E473" s="151"/>
      <c r="F473" s="146" t="str">
        <f t="shared" si="53"/>
        <v/>
      </c>
      <c r="G473" s="186"/>
      <c r="H473" s="146" t="str">
        <f t="shared" si="54"/>
        <v/>
      </c>
      <c r="I473" s="185"/>
      <c r="J473" s="185"/>
      <c r="K473" s="185"/>
      <c r="M473" s="141" t="str">
        <f t="shared" si="55"/>
        <v/>
      </c>
      <c r="N473" s="141" t="str">
        <f t="shared" si="56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52"/>
        <v/>
      </c>
      <c r="E474" s="151"/>
      <c r="F474" s="146" t="str">
        <f t="shared" si="53"/>
        <v/>
      </c>
      <c r="G474" s="186"/>
      <c r="H474" s="146" t="str">
        <f t="shared" si="54"/>
        <v/>
      </c>
      <c r="I474" s="185"/>
      <c r="J474" s="185"/>
      <c r="K474" s="185"/>
      <c r="M474" s="141" t="str">
        <f t="shared" si="55"/>
        <v/>
      </c>
      <c r="N474" s="141" t="str">
        <f t="shared" si="56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52"/>
        <v/>
      </c>
      <c r="E475" s="151"/>
      <c r="F475" s="146" t="str">
        <f t="shared" si="53"/>
        <v/>
      </c>
      <c r="G475" s="186"/>
      <c r="H475" s="146" t="str">
        <f t="shared" si="54"/>
        <v/>
      </c>
      <c r="I475" s="185"/>
      <c r="J475" s="185"/>
      <c r="K475" s="185"/>
      <c r="M475" s="141" t="str">
        <f t="shared" si="55"/>
        <v/>
      </c>
      <c r="N475" s="141" t="str">
        <f t="shared" si="56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52"/>
        <v/>
      </c>
      <c r="E476" s="151"/>
      <c r="F476" s="146" t="str">
        <f t="shared" si="53"/>
        <v/>
      </c>
      <c r="G476" s="186"/>
      <c r="H476" s="146" t="str">
        <f t="shared" si="54"/>
        <v/>
      </c>
      <c r="I476" s="185"/>
      <c r="J476" s="185"/>
      <c r="K476" s="185"/>
      <c r="M476" s="141" t="str">
        <f t="shared" si="55"/>
        <v/>
      </c>
      <c r="N476" s="141" t="str">
        <f t="shared" si="56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52"/>
        <v/>
      </c>
      <c r="E477" s="151"/>
      <c r="F477" s="146" t="str">
        <f t="shared" si="53"/>
        <v/>
      </c>
      <c r="G477" s="186"/>
      <c r="H477" s="146" t="str">
        <f t="shared" si="54"/>
        <v/>
      </c>
      <c r="I477" s="185"/>
      <c r="J477" s="185"/>
      <c r="K477" s="185"/>
      <c r="M477" s="141" t="str">
        <f t="shared" si="55"/>
        <v/>
      </c>
      <c r="N477" s="141" t="str">
        <f t="shared" si="56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52"/>
        <v/>
      </c>
      <c r="E478" s="151"/>
      <c r="F478" s="146" t="str">
        <f t="shared" si="53"/>
        <v/>
      </c>
      <c r="G478" s="186"/>
      <c r="H478" s="146" t="str">
        <f t="shared" si="54"/>
        <v/>
      </c>
      <c r="I478" s="185"/>
      <c r="J478" s="185"/>
      <c r="K478" s="185"/>
      <c r="M478" s="141" t="str">
        <f t="shared" si="55"/>
        <v/>
      </c>
      <c r="N478" s="141" t="str">
        <f t="shared" si="56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52"/>
        <v/>
      </c>
      <c r="E479" s="151"/>
      <c r="F479" s="146" t="str">
        <f t="shared" si="53"/>
        <v/>
      </c>
      <c r="G479" s="186"/>
      <c r="H479" s="146" t="str">
        <f t="shared" si="54"/>
        <v/>
      </c>
      <c r="I479" s="185"/>
      <c r="J479" s="185"/>
      <c r="K479" s="185"/>
      <c r="M479" s="141" t="str">
        <f t="shared" si="55"/>
        <v/>
      </c>
      <c r="N479" s="141" t="str">
        <f t="shared" si="56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52"/>
        <v/>
      </c>
      <c r="E480" s="151"/>
      <c r="F480" s="146" t="str">
        <f t="shared" si="53"/>
        <v/>
      </c>
      <c r="G480" s="186"/>
      <c r="H480" s="146" t="str">
        <f t="shared" si="54"/>
        <v/>
      </c>
      <c r="I480" s="185"/>
      <c r="J480" s="185"/>
      <c r="K480" s="185"/>
      <c r="M480" s="141" t="str">
        <f t="shared" si="55"/>
        <v/>
      </c>
      <c r="N480" s="141" t="str">
        <f t="shared" si="56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52"/>
        <v/>
      </c>
      <c r="E481" s="151"/>
      <c r="F481" s="146" t="str">
        <f t="shared" si="53"/>
        <v/>
      </c>
      <c r="G481" s="186"/>
      <c r="H481" s="146" t="str">
        <f t="shared" si="54"/>
        <v/>
      </c>
      <c r="I481" s="185"/>
      <c r="J481" s="185"/>
      <c r="K481" s="185"/>
      <c r="M481" s="141" t="str">
        <f t="shared" si="55"/>
        <v/>
      </c>
      <c r="N481" s="141" t="str">
        <f t="shared" si="56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52"/>
        <v/>
      </c>
      <c r="E482" s="151"/>
      <c r="F482" s="146" t="str">
        <f t="shared" si="53"/>
        <v/>
      </c>
      <c r="G482" s="186"/>
      <c r="H482" s="146" t="str">
        <f t="shared" si="54"/>
        <v/>
      </c>
      <c r="I482" s="185"/>
      <c r="J482" s="185"/>
      <c r="K482" s="185"/>
      <c r="M482" s="141" t="str">
        <f t="shared" si="55"/>
        <v/>
      </c>
      <c r="N482" s="141" t="str">
        <f t="shared" si="56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52"/>
        <v/>
      </c>
      <c r="E483" s="151"/>
      <c r="F483" s="146" t="str">
        <f t="shared" si="53"/>
        <v/>
      </c>
      <c r="G483" s="186"/>
      <c r="H483" s="146" t="str">
        <f t="shared" si="54"/>
        <v/>
      </c>
      <c r="I483" s="185"/>
      <c r="J483" s="185"/>
      <c r="K483" s="185"/>
      <c r="M483" s="141" t="str">
        <f t="shared" si="55"/>
        <v/>
      </c>
      <c r="N483" s="141" t="str">
        <f t="shared" si="56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52"/>
        <v/>
      </c>
      <c r="E484" s="151"/>
      <c r="F484" s="146" t="str">
        <f t="shared" si="53"/>
        <v/>
      </c>
      <c r="G484" s="186"/>
      <c r="H484" s="146" t="str">
        <f t="shared" si="54"/>
        <v/>
      </c>
      <c r="I484" s="185"/>
      <c r="J484" s="185"/>
      <c r="K484" s="185"/>
      <c r="M484" s="141" t="str">
        <f t="shared" si="55"/>
        <v/>
      </c>
      <c r="N484" s="141" t="str">
        <f t="shared" si="56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52"/>
        <v/>
      </c>
      <c r="E485" s="151"/>
      <c r="F485" s="146" t="str">
        <f t="shared" si="53"/>
        <v/>
      </c>
      <c r="G485" s="186"/>
      <c r="H485" s="146" t="str">
        <f t="shared" si="54"/>
        <v/>
      </c>
      <c r="I485" s="185"/>
      <c r="J485" s="185"/>
      <c r="K485" s="185"/>
      <c r="M485" s="141" t="str">
        <f t="shared" si="55"/>
        <v/>
      </c>
      <c r="N485" s="141" t="str">
        <f t="shared" si="56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52"/>
        <v/>
      </c>
      <c r="E486" s="151"/>
      <c r="F486" s="146" t="str">
        <f t="shared" si="53"/>
        <v/>
      </c>
      <c r="G486" s="186"/>
      <c r="H486" s="146" t="str">
        <f t="shared" si="54"/>
        <v/>
      </c>
      <c r="I486" s="185"/>
      <c r="J486" s="185"/>
      <c r="K486" s="185"/>
      <c r="M486" s="141" t="str">
        <f t="shared" si="55"/>
        <v/>
      </c>
      <c r="N486" s="141" t="str">
        <f t="shared" si="56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52"/>
        <v/>
      </c>
      <c r="E487" s="151"/>
      <c r="F487" s="146" t="str">
        <f t="shared" si="53"/>
        <v/>
      </c>
      <c r="G487" s="186"/>
      <c r="H487" s="146" t="str">
        <f t="shared" si="54"/>
        <v/>
      </c>
      <c r="I487" s="185"/>
      <c r="J487" s="185"/>
      <c r="K487" s="185"/>
      <c r="M487" s="141" t="str">
        <f t="shared" si="55"/>
        <v/>
      </c>
      <c r="N487" s="141" t="str">
        <f t="shared" si="56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52"/>
        <v/>
      </c>
      <c r="E488" s="151"/>
      <c r="F488" s="146" t="str">
        <f t="shared" si="53"/>
        <v/>
      </c>
      <c r="G488" s="186"/>
      <c r="H488" s="146" t="str">
        <f t="shared" si="54"/>
        <v/>
      </c>
      <c r="I488" s="185"/>
      <c r="J488" s="185"/>
      <c r="K488" s="185"/>
      <c r="M488" s="141" t="str">
        <f t="shared" si="55"/>
        <v/>
      </c>
      <c r="N488" s="141" t="str">
        <f t="shared" si="56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52"/>
        <v/>
      </c>
      <c r="E489" s="151"/>
      <c r="F489" s="146" t="str">
        <f t="shared" si="53"/>
        <v/>
      </c>
      <c r="G489" s="186"/>
      <c r="H489" s="146" t="str">
        <f t="shared" si="54"/>
        <v/>
      </c>
      <c r="I489" s="185"/>
      <c r="J489" s="185"/>
      <c r="K489" s="185"/>
      <c r="M489" s="141" t="str">
        <f t="shared" si="55"/>
        <v/>
      </c>
      <c r="N489" s="141" t="str">
        <f t="shared" si="56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52"/>
        <v/>
      </c>
      <c r="E490" s="151"/>
      <c r="F490" s="146" t="str">
        <f t="shared" si="53"/>
        <v/>
      </c>
      <c r="G490" s="186"/>
      <c r="H490" s="146" t="str">
        <f t="shared" si="54"/>
        <v/>
      </c>
      <c r="I490" s="185"/>
      <c r="J490" s="185"/>
      <c r="K490" s="185"/>
      <c r="M490" s="141" t="str">
        <f t="shared" si="55"/>
        <v/>
      </c>
      <c r="N490" s="141" t="str">
        <f t="shared" si="56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52"/>
        <v/>
      </c>
      <c r="E491" s="151"/>
      <c r="F491" s="146" t="str">
        <f t="shared" si="53"/>
        <v/>
      </c>
      <c r="G491" s="186"/>
      <c r="H491" s="146" t="str">
        <f t="shared" si="54"/>
        <v/>
      </c>
      <c r="I491" s="185"/>
      <c r="J491" s="185"/>
      <c r="K491" s="185"/>
      <c r="M491" s="141" t="str">
        <f t="shared" si="55"/>
        <v/>
      </c>
      <c r="N491" s="141" t="str">
        <f t="shared" si="56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52"/>
        <v/>
      </c>
      <c r="E492" s="151"/>
      <c r="F492" s="146" t="str">
        <f t="shared" si="53"/>
        <v/>
      </c>
      <c r="G492" s="186"/>
      <c r="H492" s="146" t="str">
        <f t="shared" si="54"/>
        <v/>
      </c>
      <c r="I492" s="185"/>
      <c r="J492" s="185"/>
      <c r="K492" s="185"/>
      <c r="M492" s="141" t="str">
        <f t="shared" si="55"/>
        <v/>
      </c>
      <c r="N492" s="141" t="str">
        <f t="shared" si="56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52"/>
        <v/>
      </c>
      <c r="E493" s="151"/>
      <c r="F493" s="146" t="str">
        <f t="shared" si="53"/>
        <v/>
      </c>
      <c r="G493" s="186"/>
      <c r="H493" s="146" t="str">
        <f t="shared" si="54"/>
        <v/>
      </c>
      <c r="I493" s="185"/>
      <c r="J493" s="185"/>
      <c r="K493" s="185"/>
      <c r="M493" s="141" t="str">
        <f t="shared" si="55"/>
        <v/>
      </c>
      <c r="N493" s="141" t="str">
        <f t="shared" si="56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52"/>
        <v/>
      </c>
      <c r="E494" s="151"/>
      <c r="F494" s="146" t="str">
        <f t="shared" si="53"/>
        <v/>
      </c>
      <c r="G494" s="186"/>
      <c r="H494" s="146" t="str">
        <f t="shared" si="54"/>
        <v/>
      </c>
      <c r="I494" s="185"/>
      <c r="J494" s="185"/>
      <c r="K494" s="185"/>
      <c r="M494" s="141" t="str">
        <f t="shared" si="55"/>
        <v/>
      </c>
      <c r="N494" s="141" t="str">
        <f t="shared" si="56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52"/>
        <v/>
      </c>
      <c r="E495" s="151"/>
      <c r="F495" s="146" t="str">
        <f t="shared" si="53"/>
        <v/>
      </c>
      <c r="G495" s="186"/>
      <c r="H495" s="146" t="str">
        <f t="shared" si="54"/>
        <v/>
      </c>
      <c r="I495" s="185"/>
      <c r="J495" s="185"/>
      <c r="K495" s="185"/>
      <c r="M495" s="141" t="str">
        <f t="shared" si="55"/>
        <v/>
      </c>
      <c r="N495" s="141" t="str">
        <f t="shared" si="56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52"/>
        <v/>
      </c>
      <c r="E496" s="151"/>
      <c r="F496" s="146" t="str">
        <f t="shared" si="53"/>
        <v/>
      </c>
      <c r="G496" s="186"/>
      <c r="H496" s="146" t="str">
        <f t="shared" si="54"/>
        <v/>
      </c>
      <c r="I496" s="185"/>
      <c r="J496" s="185"/>
      <c r="K496" s="185"/>
      <c r="M496" s="141" t="str">
        <f t="shared" si="55"/>
        <v/>
      </c>
      <c r="N496" s="141" t="str">
        <f t="shared" si="56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52"/>
        <v/>
      </c>
      <c r="E497" s="151"/>
      <c r="F497" s="146" t="str">
        <f t="shared" si="53"/>
        <v/>
      </c>
      <c r="G497" s="186"/>
      <c r="H497" s="146" t="str">
        <f t="shared" si="54"/>
        <v/>
      </c>
      <c r="I497" s="185"/>
      <c r="J497" s="185"/>
      <c r="K497" s="185"/>
      <c r="M497" s="141" t="str">
        <f t="shared" si="55"/>
        <v/>
      </c>
      <c r="N497" s="141" t="str">
        <f t="shared" si="56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52"/>
        <v/>
      </c>
      <c r="E498" s="151"/>
      <c r="F498" s="146" t="str">
        <f t="shared" si="53"/>
        <v/>
      </c>
      <c r="G498" s="186"/>
      <c r="H498" s="146" t="str">
        <f t="shared" si="54"/>
        <v/>
      </c>
      <c r="I498" s="185"/>
      <c r="J498" s="185"/>
      <c r="K498" s="185"/>
      <c r="M498" s="141" t="str">
        <f t="shared" si="55"/>
        <v/>
      </c>
      <c r="N498" s="141" t="str">
        <f t="shared" si="56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52"/>
        <v/>
      </c>
      <c r="E499" s="151"/>
      <c r="F499" s="146" t="str">
        <f t="shared" si="53"/>
        <v/>
      </c>
      <c r="G499" s="186"/>
      <c r="H499" s="146" t="str">
        <f t="shared" si="54"/>
        <v/>
      </c>
      <c r="I499" s="185"/>
      <c r="J499" s="185"/>
      <c r="K499" s="185"/>
      <c r="M499" s="141" t="str">
        <f t="shared" si="55"/>
        <v/>
      </c>
      <c r="N499" s="141" t="str">
        <f t="shared" si="56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52"/>
        <v/>
      </c>
      <c r="E500" s="151"/>
      <c r="F500" s="146" t="str">
        <f t="shared" si="53"/>
        <v/>
      </c>
      <c r="G500" s="186"/>
      <c r="H500" s="146" t="str">
        <f t="shared" si="54"/>
        <v/>
      </c>
      <c r="I500" s="185"/>
      <c r="J500" s="185"/>
      <c r="K500" s="185"/>
      <c r="M500" s="141" t="str">
        <f t="shared" si="55"/>
        <v/>
      </c>
      <c r="N500" s="141" t="str">
        <f t="shared" si="56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52"/>
        <v/>
      </c>
      <c r="E501" s="151"/>
      <c r="F501" s="146" t="str">
        <f t="shared" si="53"/>
        <v/>
      </c>
      <c r="G501" s="186"/>
      <c r="H501" s="146" t="str">
        <f t="shared" si="54"/>
        <v/>
      </c>
      <c r="I501" s="185"/>
      <c r="J501" s="185"/>
      <c r="K501" s="185"/>
      <c r="M501" s="141" t="str">
        <f t="shared" si="55"/>
        <v/>
      </c>
      <c r="N501" s="141" t="str">
        <f t="shared" si="56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xWindow="577" yWindow="595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2"/>
  <sheetViews>
    <sheetView showGridLines="0" zoomScale="90" zoomScaleNormal="90" workbookViewId="0">
      <pane ySplit="2" topLeftCell="A3" activePane="bottomLeft" state="frozen"/>
      <selection pane="bottomLeft" activeCell="E21" sqref="E21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2" t="s">
        <v>792</v>
      </c>
      <c r="B1" s="292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51</v>
      </c>
      <c r="B3" s="146" t="str">
        <f t="shared" ref="B3" si="0">IFERROR(VLOOKUP(A3,$R$6:$S$23,2,FALSE),"")</f>
        <v>Pomoći EU</v>
      </c>
      <c r="C3" s="151">
        <v>3111</v>
      </c>
      <c r="D3" s="146" t="str">
        <f>IFERROR(VLOOKUP(C3,$U$5:$W$129,2,FALSE),"")</f>
        <v>Plaće za redovan rad</v>
      </c>
      <c r="E3" s="186" t="s">
        <v>1634</v>
      </c>
      <c r="F3" s="146" t="str">
        <f>IFERROR(VLOOKUP(E3,$AA$5:$AB$500,2,FALSE),"")</f>
        <v>INTERREG ITA-HR ADRIAAQUANET,Sv. Udine</v>
      </c>
      <c r="G3" s="185">
        <v>137000</v>
      </c>
      <c r="H3" s="185"/>
      <c r="I3" s="185"/>
      <c r="J3" s="201"/>
      <c r="K3" s="200"/>
      <c r="L3" s="200"/>
      <c r="M3" s="201"/>
      <c r="N3" s="201"/>
      <c r="P3" s="141" t="str">
        <f>LEFT(C3,3)</f>
        <v>311</v>
      </c>
      <c r="Q3" s="141" t="str">
        <f>LEFT(C3,2)</f>
        <v>31</v>
      </c>
    </row>
    <row r="4" spans="1:28">
      <c r="A4" s="151">
        <v>51</v>
      </c>
      <c r="B4" s="146" t="str">
        <f t="shared" ref="B4:B67" si="1">IFERROR(VLOOKUP(A4,$R$6:$S$23,2,FALSE),"")</f>
        <v>Pomoći EU</v>
      </c>
      <c r="C4" s="151">
        <v>3132</v>
      </c>
      <c r="D4" s="146" t="str">
        <f t="shared" ref="D4:D67" si="2">IFERROR(VLOOKUP(C4,$U$5:$W$129,2,FALSE),"")</f>
        <v>Doprinosi za obvezno zdravstveno osiguranje</v>
      </c>
      <c r="E4" s="186" t="s">
        <v>1634</v>
      </c>
      <c r="F4" s="146" t="str">
        <f t="shared" ref="F4:F67" si="3">IFERROR(VLOOKUP(E4,$AA$5:$AB$500,2,FALSE),"")</f>
        <v>INTERREG ITA-HR ADRIAAQUANET,Sv. Udine</v>
      </c>
      <c r="G4" s="185">
        <v>23000</v>
      </c>
      <c r="H4" s="185"/>
      <c r="I4" s="185"/>
      <c r="J4" s="201"/>
      <c r="K4" s="200"/>
      <c r="L4" s="200"/>
      <c r="M4" s="201"/>
      <c r="N4" s="201"/>
      <c r="P4" s="141" t="str">
        <f t="shared" ref="P4:P67" si="4">LEFT(C4,3)</f>
        <v>313</v>
      </c>
      <c r="Q4" s="141" t="str">
        <f t="shared" ref="Q4:Q67" si="5">LEFT(C4,2)</f>
        <v>31</v>
      </c>
      <c r="U4" s="147"/>
      <c r="V4" s="147"/>
    </row>
    <row r="5" spans="1:28">
      <c r="A5" s="151">
        <v>51</v>
      </c>
      <c r="B5" s="146" t="str">
        <f t="shared" si="1"/>
        <v>Pomoći EU</v>
      </c>
      <c r="C5" s="151">
        <v>3121</v>
      </c>
      <c r="D5" s="146" t="str">
        <f t="shared" si="2"/>
        <v>Ostali rashodi za zaposlene</v>
      </c>
      <c r="E5" s="186" t="s">
        <v>1634</v>
      </c>
      <c r="F5" s="146" t="str">
        <f t="shared" si="3"/>
        <v>INTERREG ITA-HR ADRIAAQUANET,Sv. Udine</v>
      </c>
      <c r="G5" s="185">
        <v>24000</v>
      </c>
      <c r="H5" s="185"/>
      <c r="I5" s="185"/>
      <c r="J5" s="201"/>
      <c r="K5" s="200"/>
      <c r="L5" s="200"/>
      <c r="M5" s="201"/>
      <c r="N5" s="201"/>
      <c r="P5" s="141" t="str">
        <f t="shared" si="4"/>
        <v>312</v>
      </c>
      <c r="Q5" s="141" t="str">
        <f t="shared" si="5"/>
        <v>31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51</v>
      </c>
      <c r="B6" s="146" t="str">
        <f t="shared" si="1"/>
        <v>Pomoći EU</v>
      </c>
      <c r="C6" s="151">
        <v>3211</v>
      </c>
      <c r="D6" s="146" t="str">
        <f t="shared" si="2"/>
        <v>Službena putovanja</v>
      </c>
      <c r="E6" s="186" t="s">
        <v>1634</v>
      </c>
      <c r="F6" s="146" t="str">
        <f t="shared" si="3"/>
        <v>INTERREG ITA-HR ADRIAAQUANET,Sv. Udine</v>
      </c>
      <c r="G6" s="185">
        <v>21600</v>
      </c>
      <c r="H6" s="185"/>
      <c r="I6" s="185"/>
      <c r="J6" s="201"/>
      <c r="K6" s="200"/>
      <c r="L6" s="200"/>
      <c r="M6" s="201"/>
      <c r="N6" s="201"/>
      <c r="P6" s="141" t="str">
        <f t="shared" si="4"/>
        <v>321</v>
      </c>
      <c r="Q6" s="141" t="str">
        <f t="shared" si="5"/>
        <v>32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>
        <v>51</v>
      </c>
      <c r="B7" s="146" t="str">
        <f t="shared" si="1"/>
        <v>Pomoći EU</v>
      </c>
      <c r="C7" s="151">
        <v>3237</v>
      </c>
      <c r="D7" s="146" t="str">
        <f t="shared" si="2"/>
        <v>Intelektualne i osobne usluge</v>
      </c>
      <c r="E7" s="186" t="s">
        <v>1634</v>
      </c>
      <c r="F7" s="146" t="str">
        <f t="shared" si="3"/>
        <v>INTERREG ITA-HR ADRIAAQUANET,Sv. Udine</v>
      </c>
      <c r="G7" s="185">
        <v>24000</v>
      </c>
      <c r="H7" s="185">
        <v>40200</v>
      </c>
      <c r="I7" s="185"/>
      <c r="J7" s="201"/>
      <c r="K7" s="200"/>
      <c r="L7" s="200"/>
      <c r="M7" s="201"/>
      <c r="N7" s="201"/>
      <c r="P7" s="141" t="str">
        <f t="shared" si="4"/>
        <v>323</v>
      </c>
      <c r="Q7" s="141" t="str">
        <f t="shared" si="5"/>
        <v>32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/>
      <c r="B8" s="146" t="str">
        <f t="shared" si="1"/>
        <v/>
      </c>
      <c r="C8" s="151"/>
      <c r="D8" s="146" t="str">
        <f t="shared" si="2"/>
        <v/>
      </c>
      <c r="E8" s="186"/>
      <c r="F8" s="146" t="str">
        <f t="shared" si="3"/>
        <v/>
      </c>
      <c r="G8" s="185"/>
      <c r="H8" s="185"/>
      <c r="I8" s="185"/>
      <c r="J8" s="201"/>
      <c r="K8" s="200"/>
      <c r="L8" s="200"/>
      <c r="M8" s="201"/>
      <c r="N8" s="201"/>
      <c r="P8" s="141" t="str">
        <f t="shared" si="4"/>
        <v/>
      </c>
      <c r="Q8" s="141" t="str">
        <f t="shared" si="5"/>
        <v/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>
        <v>51</v>
      </c>
      <c r="B9" s="146" t="str">
        <f t="shared" si="1"/>
        <v>Pomoći EU</v>
      </c>
      <c r="C9" s="151">
        <v>3111</v>
      </c>
      <c r="D9" s="146" t="str">
        <f t="shared" si="2"/>
        <v>Plaće za redovan rad</v>
      </c>
      <c r="E9" s="186" t="s">
        <v>1632</v>
      </c>
      <c r="F9" s="146" t="str">
        <f t="shared" si="3"/>
        <v>INTERREG SLO-HR MITSKI PARK, FMTU-Kozina</v>
      </c>
      <c r="G9" s="185">
        <v>17500</v>
      </c>
      <c r="H9" s="185"/>
      <c r="I9" s="185"/>
      <c r="J9" s="201"/>
      <c r="K9" s="200"/>
      <c r="L9" s="200"/>
      <c r="M9" s="201"/>
      <c r="N9" s="201"/>
      <c r="P9" s="141" t="str">
        <f t="shared" si="4"/>
        <v>311</v>
      </c>
      <c r="Q9" s="141" t="str">
        <f t="shared" si="5"/>
        <v>31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>
        <v>51</v>
      </c>
      <c r="B10" s="146" t="str">
        <f t="shared" si="1"/>
        <v>Pomoći EU</v>
      </c>
      <c r="C10" s="151">
        <v>3132</v>
      </c>
      <c r="D10" s="146" t="str">
        <f t="shared" si="2"/>
        <v>Doprinosi za obvezno zdravstveno osiguranje</v>
      </c>
      <c r="E10" s="186" t="s">
        <v>1632</v>
      </c>
      <c r="F10" s="146" t="str">
        <f t="shared" si="3"/>
        <v>INTERREG SLO-HR MITSKI PARK, FMTU-Kozina</v>
      </c>
      <c r="G10" s="185">
        <v>2900</v>
      </c>
      <c r="H10" s="185"/>
      <c r="I10" s="185"/>
      <c r="J10" s="201"/>
      <c r="K10" s="200"/>
      <c r="L10" s="200"/>
      <c r="M10" s="201"/>
      <c r="N10" s="201"/>
      <c r="P10" s="141" t="str">
        <f t="shared" si="4"/>
        <v>313</v>
      </c>
      <c r="Q10" s="141" t="str">
        <f t="shared" si="5"/>
        <v>31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>
        <v>51</v>
      </c>
      <c r="B11" s="146" t="str">
        <f t="shared" si="1"/>
        <v>Pomoći EU</v>
      </c>
      <c r="C11" s="151">
        <v>3121</v>
      </c>
      <c r="D11" s="146" t="str">
        <f t="shared" si="2"/>
        <v>Ostali rashodi za zaposlene</v>
      </c>
      <c r="E11" s="186" t="s">
        <v>1632</v>
      </c>
      <c r="F11" s="146" t="str">
        <f t="shared" si="3"/>
        <v>INTERREG SLO-HR MITSKI PARK, FMTU-Kozina</v>
      </c>
      <c r="G11" s="185">
        <v>3000</v>
      </c>
      <c r="H11" s="185"/>
      <c r="I11" s="185"/>
      <c r="J11" s="201"/>
      <c r="K11" s="200"/>
      <c r="L11" s="200"/>
      <c r="M11" s="201"/>
      <c r="N11" s="201"/>
      <c r="P11" s="141" t="str">
        <f t="shared" si="4"/>
        <v>312</v>
      </c>
      <c r="Q11" s="141" t="str">
        <f t="shared" si="5"/>
        <v>31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>
        <v>51</v>
      </c>
      <c r="B12" s="146" t="str">
        <f t="shared" si="1"/>
        <v>Pomoći EU</v>
      </c>
      <c r="C12" s="151">
        <v>3211</v>
      </c>
      <c r="D12" s="146" t="str">
        <f t="shared" si="2"/>
        <v>Službena putovanja</v>
      </c>
      <c r="E12" s="186" t="s">
        <v>1632</v>
      </c>
      <c r="F12" s="146" t="str">
        <f t="shared" si="3"/>
        <v>INTERREG SLO-HR MITSKI PARK, FMTU-Kozina</v>
      </c>
      <c r="G12" s="185">
        <v>800</v>
      </c>
      <c r="H12" s="185"/>
      <c r="I12" s="185"/>
      <c r="J12" s="201"/>
      <c r="K12" s="200"/>
      <c r="L12" s="200"/>
      <c r="M12" s="201"/>
      <c r="N12" s="201"/>
      <c r="P12" s="141" t="str">
        <f t="shared" si="4"/>
        <v>321</v>
      </c>
      <c r="Q12" s="141" t="str">
        <f t="shared" si="5"/>
        <v>32</v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>
        <v>51</v>
      </c>
      <c r="B13" s="146" t="str">
        <f t="shared" si="1"/>
        <v>Pomoći EU</v>
      </c>
      <c r="C13" s="151">
        <v>3237</v>
      </c>
      <c r="D13" s="146" t="str">
        <f t="shared" si="2"/>
        <v>Intelektualne i osobne usluge</v>
      </c>
      <c r="E13" s="186" t="s">
        <v>1632</v>
      </c>
      <c r="F13" s="146" t="str">
        <f t="shared" si="3"/>
        <v>INTERREG SLO-HR MITSKI PARK, FMTU-Kozina</v>
      </c>
      <c r="G13" s="185">
        <v>38000</v>
      </c>
      <c r="H13" s="185"/>
      <c r="I13" s="185"/>
      <c r="J13" s="201"/>
      <c r="K13" s="200"/>
      <c r="L13" s="200"/>
      <c r="M13" s="201"/>
      <c r="N13" s="201"/>
      <c r="P13" s="141" t="str">
        <f t="shared" si="4"/>
        <v>323</v>
      </c>
      <c r="Q13" s="141" t="str">
        <f t="shared" si="5"/>
        <v>32</v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>
        <v>52</v>
      </c>
      <c r="B15" s="146" t="str">
        <f t="shared" si="1"/>
        <v>Ostale pomoći</v>
      </c>
      <c r="C15" s="151">
        <v>3111</v>
      </c>
      <c r="D15" s="146" t="str">
        <f t="shared" si="2"/>
        <v>Plaće za redovan rad</v>
      </c>
      <c r="E15" s="186" t="s">
        <v>1116</v>
      </c>
      <c r="F15" s="146" t="str">
        <f t="shared" si="3"/>
        <v>Provedba HKO-a na razini visokog obrazovanja</v>
      </c>
      <c r="G15" s="185">
        <v>75875</v>
      </c>
      <c r="H15" s="185">
        <v>50591</v>
      </c>
      <c r="I15" s="185">
        <v>0</v>
      </c>
      <c r="J15" s="201"/>
      <c r="K15" s="200"/>
      <c r="L15" s="200"/>
      <c r="M15" s="201"/>
      <c r="N15" s="201"/>
      <c r="P15" s="141" t="str">
        <f t="shared" si="4"/>
        <v>311</v>
      </c>
      <c r="Q15" s="141" t="str">
        <f t="shared" si="5"/>
        <v>31</v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>
        <v>52</v>
      </c>
      <c r="B16" s="146" t="str">
        <f t="shared" si="1"/>
        <v>Ostale pomoći</v>
      </c>
      <c r="C16" s="151">
        <v>3132</v>
      </c>
      <c r="D16" s="146" t="str">
        <f t="shared" si="2"/>
        <v>Doprinosi za obvezno zdravstveno osiguranje</v>
      </c>
      <c r="E16" s="186" t="s">
        <v>1116</v>
      </c>
      <c r="F16" s="146" t="str">
        <f t="shared" si="3"/>
        <v>Provedba HKO-a na razini visokog obrazovanja</v>
      </c>
      <c r="G16" s="185">
        <v>12519</v>
      </c>
      <c r="H16" s="185">
        <v>8348</v>
      </c>
      <c r="I16" s="185">
        <v>0</v>
      </c>
      <c r="J16" s="185"/>
      <c r="K16" s="200"/>
      <c r="L16" s="200"/>
      <c r="M16" s="201"/>
      <c r="N16" s="201"/>
      <c r="P16" s="141" t="str">
        <f t="shared" si="4"/>
        <v>313</v>
      </c>
      <c r="Q16" s="141" t="str">
        <f t="shared" si="5"/>
        <v>31</v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>
        <v>52</v>
      </c>
      <c r="B17" s="146" t="str">
        <f t="shared" si="1"/>
        <v>Ostale pomoći</v>
      </c>
      <c r="C17" s="151">
        <v>3211</v>
      </c>
      <c r="D17" s="146" t="str">
        <f t="shared" si="2"/>
        <v>Službena putovanja</v>
      </c>
      <c r="E17" s="186" t="s">
        <v>1116</v>
      </c>
      <c r="F17" s="146" t="str">
        <f t="shared" si="3"/>
        <v>Provedba HKO-a na razini visokog obrazovanja</v>
      </c>
      <c r="G17" s="185"/>
      <c r="H17" s="185"/>
      <c r="I17" s="185"/>
      <c r="J17" s="185"/>
      <c r="K17" s="200"/>
      <c r="L17" s="200"/>
      <c r="M17" s="201"/>
      <c r="N17" s="201"/>
      <c r="P17" s="141" t="str">
        <f t="shared" si="4"/>
        <v>321</v>
      </c>
      <c r="Q17" s="141" t="str">
        <f t="shared" si="5"/>
        <v>32</v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>
        <v>52</v>
      </c>
      <c r="B18" s="146" t="str">
        <f t="shared" si="1"/>
        <v>Ostale pomoći</v>
      </c>
      <c r="C18" s="151">
        <v>3221</v>
      </c>
      <c r="D18" s="146" t="str">
        <f t="shared" si="2"/>
        <v>Uredski materijal i ostali materijalni rashodi</v>
      </c>
      <c r="E18" s="186" t="s">
        <v>1116</v>
      </c>
      <c r="F18" s="146" t="str">
        <f t="shared" si="3"/>
        <v>Provedba HKO-a na razini visokog obrazovanja</v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>322</v>
      </c>
      <c r="Q18" s="141" t="str">
        <f t="shared" si="5"/>
        <v>32</v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>
        <v>52</v>
      </c>
      <c r="B19" s="146" t="str">
        <f t="shared" si="1"/>
        <v>Ostale pomoći</v>
      </c>
      <c r="C19" s="151">
        <v>3299</v>
      </c>
      <c r="D19" s="146" t="str">
        <f t="shared" si="2"/>
        <v>Ostali nespomenuti rashodi poslovanja</v>
      </c>
      <c r="E19" s="186" t="s">
        <v>1116</v>
      </c>
      <c r="F19" s="146" t="str">
        <f t="shared" si="3"/>
        <v>Provedba HKO-a na razini visokog obrazovanja</v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>329</v>
      </c>
      <c r="Q19" s="141" t="str">
        <f t="shared" si="5"/>
        <v>32</v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>
        <v>52</v>
      </c>
      <c r="B21" s="146" t="str">
        <f t="shared" si="1"/>
        <v>Ostale pomoći</v>
      </c>
      <c r="C21" s="151">
        <v>3111</v>
      </c>
      <c r="D21" s="146" t="str">
        <f t="shared" si="2"/>
        <v>Plaće za redovan rad</v>
      </c>
      <c r="E21" s="186" t="s">
        <v>1108</v>
      </c>
      <c r="F21" s="146" t="str">
        <f t="shared" si="3"/>
        <v>Vrhunska istraživanja Znanstvenih centara izvrsnosti</v>
      </c>
      <c r="G21" s="185">
        <v>444000</v>
      </c>
      <c r="H21" s="185">
        <v>416000</v>
      </c>
      <c r="I21" s="185"/>
      <c r="J21" s="201"/>
      <c r="K21" s="200"/>
      <c r="L21" s="200"/>
      <c r="M21" s="201"/>
      <c r="N21" s="201"/>
      <c r="P21" s="141" t="str">
        <f t="shared" si="4"/>
        <v>311</v>
      </c>
      <c r="Q21" s="141" t="str">
        <f t="shared" si="5"/>
        <v>31</v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>
        <v>52</v>
      </c>
      <c r="B22" s="146" t="str">
        <f t="shared" si="1"/>
        <v>Ostale pomoći</v>
      </c>
      <c r="C22" s="151">
        <v>3132</v>
      </c>
      <c r="D22" s="146" t="str">
        <f t="shared" si="2"/>
        <v>Doprinosi za obvezno zdravstveno osiguranje</v>
      </c>
      <c r="E22" s="186" t="s">
        <v>1108</v>
      </c>
      <c r="F22" s="146" t="str">
        <f t="shared" si="3"/>
        <v>Vrhunska istraživanja Znanstvenih centara izvrsnosti</v>
      </c>
      <c r="G22" s="185">
        <v>73000</v>
      </c>
      <c r="H22" s="185">
        <v>69000</v>
      </c>
      <c r="I22" s="185"/>
      <c r="J22" s="201"/>
      <c r="K22" s="200"/>
      <c r="L22" s="200"/>
      <c r="M22" s="201"/>
      <c r="N22" s="201"/>
      <c r="P22" s="141" t="str">
        <f t="shared" si="4"/>
        <v>313</v>
      </c>
      <c r="Q22" s="141" t="str">
        <f t="shared" si="5"/>
        <v>31</v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>
        <v>52</v>
      </c>
      <c r="B23" s="146" t="str">
        <f t="shared" si="1"/>
        <v>Ostale pomoći</v>
      </c>
      <c r="C23" s="151">
        <v>3237</v>
      </c>
      <c r="D23" s="146" t="str">
        <f t="shared" si="2"/>
        <v>Intelektualne i osobne usluge</v>
      </c>
      <c r="E23" s="186" t="s">
        <v>1108</v>
      </c>
      <c r="F23" s="146" t="str">
        <f t="shared" si="3"/>
        <v>Vrhunska istraživanja Znanstvenih centara izvrsnosti</v>
      </c>
      <c r="G23" s="185">
        <v>182000</v>
      </c>
      <c r="H23" s="185">
        <v>136000</v>
      </c>
      <c r="I23" s="185"/>
      <c r="J23" s="201"/>
      <c r="K23" s="200"/>
      <c r="L23" s="200"/>
      <c r="M23" s="201"/>
      <c r="N23" s="201"/>
      <c r="P23" s="141" t="str">
        <f t="shared" si="4"/>
        <v>323</v>
      </c>
      <c r="Q23" s="141" t="str">
        <f t="shared" si="5"/>
        <v>32</v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>
        <v>52</v>
      </c>
      <c r="B24" s="146" t="str">
        <f t="shared" si="1"/>
        <v>Ostale pomoći</v>
      </c>
      <c r="C24" s="151">
        <v>3211</v>
      </c>
      <c r="D24" s="146" t="str">
        <f t="shared" si="2"/>
        <v>Službena putovanja</v>
      </c>
      <c r="E24" s="186" t="s">
        <v>1108</v>
      </c>
      <c r="F24" s="146" t="str">
        <f t="shared" si="3"/>
        <v>Vrhunska istraživanja Znanstvenih centara izvrsnosti</v>
      </c>
      <c r="G24" s="185">
        <v>42000</v>
      </c>
      <c r="H24" s="185">
        <v>42000</v>
      </c>
      <c r="I24" s="185"/>
      <c r="J24" s="201"/>
      <c r="K24" s="200"/>
      <c r="L24" s="200"/>
      <c r="M24" s="201"/>
      <c r="N24" s="201"/>
      <c r="P24" s="141" t="str">
        <f t="shared" si="4"/>
        <v>321</v>
      </c>
      <c r="Q24" s="141" t="str">
        <f t="shared" si="5"/>
        <v>32</v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>
        <v>52</v>
      </c>
      <c r="B25" s="146" t="str">
        <f t="shared" si="1"/>
        <v>Ostale pomoći</v>
      </c>
      <c r="C25" s="151">
        <v>3299</v>
      </c>
      <c r="D25" s="146" t="str">
        <f t="shared" si="2"/>
        <v>Ostali nespomenuti rashodi poslovanja</v>
      </c>
      <c r="E25" s="186" t="s">
        <v>1108</v>
      </c>
      <c r="F25" s="146" t="str">
        <f t="shared" si="3"/>
        <v>Vrhunska istraživanja Znanstvenih centara izvrsnosti</v>
      </c>
      <c r="G25" s="185">
        <v>77000</v>
      </c>
      <c r="H25" s="185">
        <v>73000</v>
      </c>
      <c r="I25" s="185"/>
      <c r="J25" s="201"/>
      <c r="K25" s="200"/>
      <c r="L25" s="200"/>
      <c r="M25" s="201"/>
      <c r="N25" s="201"/>
      <c r="P25" s="141" t="str">
        <f t="shared" si="4"/>
        <v>329</v>
      </c>
      <c r="Q25" s="141" t="str">
        <f t="shared" si="5"/>
        <v>32</v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>
        <v>52</v>
      </c>
      <c r="B27" s="146" t="str">
        <f t="shared" si="1"/>
        <v>Ostale pomoći</v>
      </c>
      <c r="C27" s="151">
        <v>3237</v>
      </c>
      <c r="D27" s="146" t="str">
        <f t="shared" si="2"/>
        <v>Intelektualne i osobne usluge</v>
      </c>
      <c r="E27" s="186" t="s">
        <v>827</v>
      </c>
      <c r="F27" s="146" t="str">
        <f t="shared" si="3"/>
        <v>NOVI PODPROJEKT</v>
      </c>
      <c r="G27" s="185">
        <v>43500</v>
      </c>
      <c r="H27" s="185">
        <v>43500</v>
      </c>
      <c r="I27" s="185"/>
      <c r="J27" s="201" t="s">
        <v>2343</v>
      </c>
      <c r="K27" s="200">
        <v>43922</v>
      </c>
      <c r="L27" s="200">
        <v>45261</v>
      </c>
      <c r="M27" s="201" t="s">
        <v>2339</v>
      </c>
      <c r="N27" s="201"/>
      <c r="P27" s="141" t="str">
        <f t="shared" si="4"/>
        <v>323</v>
      </c>
      <c r="Q27" s="141" t="str">
        <f t="shared" si="5"/>
        <v>32</v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>
        <v>52</v>
      </c>
      <c r="B28" s="146" t="str">
        <f t="shared" si="1"/>
        <v>Ostale pomoći</v>
      </c>
      <c r="C28" s="151">
        <v>3211</v>
      </c>
      <c r="D28" s="146" t="str">
        <f t="shared" si="2"/>
        <v>Službena putovanja</v>
      </c>
      <c r="E28" s="186"/>
      <c r="F28" s="146" t="str">
        <f t="shared" si="3"/>
        <v/>
      </c>
      <c r="G28" s="185">
        <v>6400</v>
      </c>
      <c r="H28" s="185">
        <v>6400</v>
      </c>
      <c r="I28" s="185">
        <v>6400</v>
      </c>
      <c r="J28" s="201"/>
      <c r="K28" s="200"/>
      <c r="L28" s="200"/>
      <c r="M28" s="201"/>
      <c r="N28" s="201"/>
      <c r="P28" s="141" t="str">
        <f t="shared" si="4"/>
        <v>321</v>
      </c>
      <c r="Q28" s="141" t="str">
        <f t="shared" si="5"/>
        <v>32</v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>
        <v>52</v>
      </c>
      <c r="B29" s="146" t="str">
        <f t="shared" si="1"/>
        <v>Ostale pomoći</v>
      </c>
      <c r="C29" s="151">
        <v>3299</v>
      </c>
      <c r="D29" s="146" t="str">
        <f t="shared" si="2"/>
        <v>Ostali nespomenuti rashodi poslovanja</v>
      </c>
      <c r="E29" s="186"/>
      <c r="F29" s="146" t="str">
        <f t="shared" si="3"/>
        <v/>
      </c>
      <c r="G29" s="185">
        <v>28600</v>
      </c>
      <c r="H29" s="185">
        <v>28600</v>
      </c>
      <c r="I29" s="185">
        <v>28600</v>
      </c>
      <c r="J29" s="201"/>
      <c r="K29" s="200"/>
      <c r="L29" s="200"/>
      <c r="M29" s="201"/>
      <c r="N29" s="201"/>
      <c r="P29" s="141" t="str">
        <f t="shared" si="4"/>
        <v>329</v>
      </c>
      <c r="Q29" s="141" t="str">
        <f t="shared" si="5"/>
        <v>32</v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>
        <v>52</v>
      </c>
      <c r="B31" s="146" t="str">
        <f t="shared" si="1"/>
        <v>Ostale pomoći</v>
      </c>
      <c r="C31" s="151">
        <v>3237</v>
      </c>
      <c r="D31" s="146" t="str">
        <f t="shared" si="2"/>
        <v>Intelektualne i osobne usluge</v>
      </c>
      <c r="E31" s="186" t="s">
        <v>827</v>
      </c>
      <c r="F31" s="146" t="str">
        <f t="shared" si="3"/>
        <v>NOVI PODPROJEKT</v>
      </c>
      <c r="G31" s="185">
        <v>13000</v>
      </c>
      <c r="H31" s="185">
        <v>13000</v>
      </c>
      <c r="I31" s="185">
        <v>13000</v>
      </c>
      <c r="J31" s="201" t="s">
        <v>2340</v>
      </c>
      <c r="K31" s="200">
        <v>43889</v>
      </c>
      <c r="L31" s="200">
        <v>45291</v>
      </c>
      <c r="M31" s="201" t="s">
        <v>2341</v>
      </c>
      <c r="N31" s="201"/>
      <c r="P31" s="141" t="str">
        <f t="shared" si="4"/>
        <v>323</v>
      </c>
      <c r="Q31" s="141" t="str">
        <f t="shared" si="5"/>
        <v>32</v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>
        <v>52</v>
      </c>
      <c r="B32" s="146" t="str">
        <f t="shared" si="1"/>
        <v>Ostale pomoći</v>
      </c>
      <c r="C32" s="151">
        <v>3211</v>
      </c>
      <c r="D32" s="146" t="str">
        <f t="shared" si="2"/>
        <v>Službena putovanja</v>
      </c>
      <c r="E32" s="186"/>
      <c r="F32" s="146" t="str">
        <f t="shared" si="3"/>
        <v/>
      </c>
      <c r="G32" s="185">
        <v>1000</v>
      </c>
      <c r="H32" s="185">
        <v>300</v>
      </c>
      <c r="I32" s="185">
        <v>300</v>
      </c>
      <c r="J32" s="201"/>
      <c r="K32" s="200"/>
      <c r="L32" s="200"/>
      <c r="M32" s="201"/>
      <c r="N32" s="201"/>
      <c r="P32" s="141" t="str">
        <f t="shared" si="4"/>
        <v>321</v>
      </c>
      <c r="Q32" s="141" t="str">
        <f t="shared" si="5"/>
        <v>32</v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>
        <v>52</v>
      </c>
      <c r="B33" s="146" t="str">
        <f t="shared" si="1"/>
        <v>Ostale pomoći</v>
      </c>
      <c r="C33" s="151">
        <v>3212</v>
      </c>
      <c r="D33" s="146" t="str">
        <f t="shared" si="2"/>
        <v>Naknade za prijevoz, za rad na terenu i odvojeni život</v>
      </c>
      <c r="E33" s="186"/>
      <c r="F33" s="146" t="str">
        <f t="shared" si="3"/>
        <v/>
      </c>
      <c r="G33" s="185">
        <v>10000</v>
      </c>
      <c r="H33" s="185">
        <v>10000</v>
      </c>
      <c r="I33" s="185">
        <v>10000</v>
      </c>
      <c r="J33" s="201"/>
      <c r="K33" s="200"/>
      <c r="L33" s="200"/>
      <c r="M33" s="201"/>
      <c r="N33" s="201"/>
      <c r="P33" s="141" t="str">
        <f t="shared" si="4"/>
        <v>321</v>
      </c>
      <c r="Q33" s="141" t="str">
        <f t="shared" si="5"/>
        <v>32</v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>
        <v>52</v>
      </c>
      <c r="B35" s="146" t="str">
        <f t="shared" si="1"/>
        <v>Ostale pomoći</v>
      </c>
      <c r="C35" s="151">
        <v>3111</v>
      </c>
      <c r="D35" s="146" t="str">
        <f t="shared" si="2"/>
        <v>Plaće za redovan rad</v>
      </c>
      <c r="E35" s="186" t="s">
        <v>827</v>
      </c>
      <c r="F35" s="146" t="str">
        <f t="shared" si="3"/>
        <v>NOVI PODPROJEKT</v>
      </c>
      <c r="G35" s="185">
        <v>51000</v>
      </c>
      <c r="H35" s="185"/>
      <c r="I35" s="185"/>
      <c r="J35" s="201" t="s">
        <v>2342</v>
      </c>
      <c r="K35" s="200">
        <v>44105</v>
      </c>
      <c r="L35" s="200">
        <v>44834</v>
      </c>
      <c r="M35" s="201" t="s">
        <v>435</v>
      </c>
      <c r="N35" s="201"/>
      <c r="P35" s="141" t="str">
        <f t="shared" si="4"/>
        <v>311</v>
      </c>
      <c r="Q35" s="141" t="str">
        <f t="shared" si="5"/>
        <v>31</v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>
        <v>52</v>
      </c>
      <c r="B36" s="146" t="str">
        <f t="shared" si="1"/>
        <v>Ostale pomoći</v>
      </c>
      <c r="C36" s="151">
        <v>3211</v>
      </c>
      <c r="D36" s="146" t="str">
        <f t="shared" si="2"/>
        <v>Službena putovanja</v>
      </c>
      <c r="E36" s="186"/>
      <c r="F36" s="146" t="str">
        <f t="shared" si="3"/>
        <v/>
      </c>
      <c r="G36" s="185">
        <v>25000</v>
      </c>
      <c r="H36" s="185"/>
      <c r="I36" s="185"/>
      <c r="J36" s="201"/>
      <c r="K36" s="200"/>
      <c r="L36" s="200"/>
      <c r="M36" s="201"/>
      <c r="N36" s="201"/>
      <c r="P36" s="141" t="str">
        <f t="shared" si="4"/>
        <v>321</v>
      </c>
      <c r="Q36" s="141" t="str">
        <f t="shared" si="5"/>
        <v>32</v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>
        <v>52</v>
      </c>
      <c r="B37" s="146" t="str">
        <f t="shared" si="1"/>
        <v>Ostale pomoći</v>
      </c>
      <c r="C37" s="151">
        <v>3237</v>
      </c>
      <c r="D37" s="146" t="str">
        <f t="shared" si="2"/>
        <v>Intelektualne i osobne usluge</v>
      </c>
      <c r="E37" s="186"/>
      <c r="F37" s="146" t="str">
        <f t="shared" si="3"/>
        <v/>
      </c>
      <c r="G37" s="185">
        <v>12000</v>
      </c>
      <c r="H37" s="185"/>
      <c r="I37" s="185"/>
      <c r="J37" s="201"/>
      <c r="K37" s="200"/>
      <c r="L37" s="200"/>
      <c r="M37" s="201"/>
      <c r="N37" s="201"/>
      <c r="P37" s="141" t="str">
        <f t="shared" si="4"/>
        <v>323</v>
      </c>
      <c r="Q37" s="141" t="str">
        <f t="shared" si="5"/>
        <v>32</v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>
        <v>52</v>
      </c>
      <c r="B38" s="146" t="str">
        <f t="shared" si="1"/>
        <v>Ostale pomoći</v>
      </c>
      <c r="C38" s="151">
        <v>3132</v>
      </c>
      <c r="D38" s="146" t="str">
        <f t="shared" si="2"/>
        <v>Doprinosi za obvezno zdravstveno osiguranje</v>
      </c>
      <c r="E38" s="186"/>
      <c r="F38" s="146" t="str">
        <f t="shared" si="3"/>
        <v/>
      </c>
      <c r="G38" s="185">
        <v>8400</v>
      </c>
      <c r="H38" s="185"/>
      <c r="I38" s="185"/>
      <c r="J38" s="201"/>
      <c r="K38" s="200"/>
      <c r="L38" s="200"/>
      <c r="M38" s="201"/>
      <c r="N38" s="201"/>
      <c r="P38" s="141" t="str">
        <f t="shared" si="4"/>
        <v>313</v>
      </c>
      <c r="Q38" s="141" t="str">
        <f t="shared" si="5"/>
        <v>31</v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>
        <v>52</v>
      </c>
      <c r="B39" s="146" t="str">
        <f t="shared" si="1"/>
        <v>Ostale pomoći</v>
      </c>
      <c r="C39" s="151">
        <v>3212</v>
      </c>
      <c r="D39" s="146" t="str">
        <f t="shared" si="2"/>
        <v>Naknade za prijevoz, za rad na terenu i odvojeni život</v>
      </c>
      <c r="E39" s="186"/>
      <c r="F39" s="146" t="str">
        <f t="shared" si="3"/>
        <v/>
      </c>
      <c r="G39" s="185">
        <v>10000</v>
      </c>
      <c r="H39" s="185"/>
      <c r="I39" s="185"/>
      <c r="J39" s="201"/>
      <c r="K39" s="200"/>
      <c r="L39" s="200"/>
      <c r="M39" s="201"/>
      <c r="N39" s="201"/>
      <c r="P39" s="141" t="str">
        <f t="shared" si="4"/>
        <v>321</v>
      </c>
      <c r="Q39" s="141" t="str">
        <f t="shared" si="5"/>
        <v>32</v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7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64" activePane="bottomLeft" state="frozen"/>
      <selection pane="bottomLeft" activeCell="I89" sqref="I89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3" t="s">
        <v>267</v>
      </c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4" t="s">
        <v>269</v>
      </c>
      <c r="C3" s="295"/>
      <c r="D3" s="296" t="s">
        <v>42</v>
      </c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8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6744000</v>
      </c>
      <c r="E5" s="3"/>
      <c r="F5" s="3"/>
      <c r="G5" s="3">
        <v>150000</v>
      </c>
      <c r="H5" s="3"/>
      <c r="I5" s="3">
        <v>6500000</v>
      </c>
      <c r="J5" s="3">
        <v>0</v>
      </c>
      <c r="K5" s="3">
        <v>94000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33459765</v>
      </c>
      <c r="E6" s="14">
        <f>+E27+E34</f>
        <v>22211890</v>
      </c>
      <c r="F6" s="14">
        <f t="shared" ref="F6:V6" si="0">+F27+F34</f>
        <v>0</v>
      </c>
      <c r="G6" s="14">
        <f t="shared" si="0"/>
        <v>2066000</v>
      </c>
      <c r="H6" s="14">
        <f>+H27+H34</f>
        <v>0</v>
      </c>
      <c r="I6" s="14">
        <f t="shared" si="0"/>
        <v>7700000</v>
      </c>
      <c r="J6" s="14">
        <f t="shared" si="0"/>
        <v>332000</v>
      </c>
      <c r="K6" s="14">
        <f t="shared" si="0"/>
        <v>1119875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30000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-6786331</v>
      </c>
      <c r="E7" s="113">
        <v>0</v>
      </c>
      <c r="F7" s="113"/>
      <c r="G7" s="113">
        <v>-147550</v>
      </c>
      <c r="H7" s="113"/>
      <c r="I7" s="113">
        <v>-6500000</v>
      </c>
      <c r="J7" s="113">
        <v>-40200</v>
      </c>
      <c r="K7" s="113">
        <v>-98581</v>
      </c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33417434</v>
      </c>
      <c r="E8" s="14">
        <f>+E5+E6+E7</f>
        <v>22211890</v>
      </c>
      <c r="F8" s="14">
        <f t="shared" ref="F8:V8" si="2">+F5+F6+F7</f>
        <v>0</v>
      </c>
      <c r="G8" s="14">
        <f t="shared" si="2"/>
        <v>2068450</v>
      </c>
      <c r="H8" s="14">
        <f>+H5+H6+H7</f>
        <v>0</v>
      </c>
      <c r="I8" s="14">
        <f t="shared" si="2"/>
        <v>7700000</v>
      </c>
      <c r="J8" s="14">
        <f t="shared" si="2"/>
        <v>291800</v>
      </c>
      <c r="K8" s="14">
        <f t="shared" si="2"/>
        <v>1115294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30000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33417434</v>
      </c>
      <c r="E9" s="136">
        <f>+'PLAN RASHODA I IZDATAKA'!E3</f>
        <v>22211890</v>
      </c>
      <c r="F9" s="136">
        <f>+'PLAN RASHODA I IZDATAKA'!F3</f>
        <v>0</v>
      </c>
      <c r="G9" s="136">
        <f>+'PLAN RASHODA I IZDATAKA'!G3</f>
        <v>2068450</v>
      </c>
      <c r="H9" s="136">
        <f>+'PLAN RASHODA I IZDATAKA'!H3</f>
        <v>0</v>
      </c>
      <c r="I9" s="136">
        <f>+'PLAN RASHODA I IZDATAKA'!I3</f>
        <v>7700000</v>
      </c>
      <c r="J9" s="136">
        <f>+'PLAN RASHODA I IZDATAKA'!J3</f>
        <v>291800</v>
      </c>
      <c r="K9" s="136">
        <f>+'PLAN RASHODA I IZDATAKA'!K3</f>
        <v>1115294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30000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332000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332000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950000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950000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169875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169875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66000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66000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7700000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7700000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2000000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2000000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30000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30000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22211890</v>
      </c>
      <c r="E24" s="189">
        <f>SUMIFS('Plan prihoda za unos u SAP'!$G$3:$G$501,'Plan prihoda za unos u SAP'!$C$3:$C$501,"=11",'Plan prihoda za unos u SAP'!$K$3:$K$501,"=671")</f>
        <v>22211890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33459765</v>
      </c>
      <c r="E27" s="4">
        <f>SUM(E11:E26)</f>
        <v>22211890</v>
      </c>
      <c r="F27" s="4">
        <f t="shared" ref="F27:W27" si="4">SUM(F11:F26)</f>
        <v>0</v>
      </c>
      <c r="G27" s="4">
        <f t="shared" si="4"/>
        <v>2066000</v>
      </c>
      <c r="H27" s="4">
        <f t="shared" si="4"/>
        <v>0</v>
      </c>
      <c r="I27" s="4">
        <f t="shared" si="4"/>
        <v>7700000</v>
      </c>
      <c r="J27" s="4">
        <f t="shared" si="4"/>
        <v>332000</v>
      </c>
      <c r="K27" s="4">
        <f t="shared" si="4"/>
        <v>1119875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30000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9" t="s">
        <v>316</v>
      </c>
      <c r="C42" s="299"/>
      <c r="D42" s="70">
        <f>SUM(E42:W42)</f>
        <v>33459765</v>
      </c>
      <c r="E42" s="71">
        <f>+E41+E34+E27</f>
        <v>22211890</v>
      </c>
      <c r="F42" s="71">
        <f t="shared" ref="F42:U42" si="9">+F41+F34+F27</f>
        <v>0</v>
      </c>
      <c r="G42" s="71">
        <f t="shared" si="9"/>
        <v>2066000</v>
      </c>
      <c r="H42" s="71">
        <f>+H41+H34+H27</f>
        <v>0</v>
      </c>
      <c r="I42" s="71">
        <f t="shared" si="9"/>
        <v>7700000</v>
      </c>
      <c r="J42" s="71">
        <f t="shared" si="9"/>
        <v>332000</v>
      </c>
      <c r="K42" s="71">
        <f t="shared" si="9"/>
        <v>1119875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30000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4" t="s">
        <v>269</v>
      </c>
      <c r="C44" s="295"/>
      <c r="D44" s="296" t="s">
        <v>783</v>
      </c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7"/>
      <c r="R44" s="297"/>
      <c r="S44" s="297"/>
      <c r="T44" s="297"/>
      <c r="U44" s="297"/>
      <c r="V44" s="298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6786331</v>
      </c>
      <c r="E46" s="188">
        <f t="shared" ref="E46:W46" si="10">-E7</f>
        <v>0</v>
      </c>
      <c r="F46" s="188">
        <f t="shared" si="10"/>
        <v>0</v>
      </c>
      <c r="G46" s="188">
        <f t="shared" si="10"/>
        <v>147550</v>
      </c>
      <c r="H46" s="188">
        <f t="shared" si="10"/>
        <v>0</v>
      </c>
      <c r="I46" s="188">
        <f t="shared" si="10"/>
        <v>6500000</v>
      </c>
      <c r="J46" s="188">
        <f t="shared" si="10"/>
        <v>40200</v>
      </c>
      <c r="K46" s="188">
        <f t="shared" si="10"/>
        <v>98581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32653928</v>
      </c>
      <c r="E47" s="14">
        <f t="shared" ref="E47:V47" si="13">+E68+E75</f>
        <v>22854990</v>
      </c>
      <c r="F47" s="14">
        <f t="shared" si="13"/>
        <v>0</v>
      </c>
      <c r="G47" s="14">
        <f t="shared" si="13"/>
        <v>2166000</v>
      </c>
      <c r="H47" s="14">
        <f>+H68+H75</f>
        <v>0</v>
      </c>
      <c r="I47" s="14">
        <f t="shared" si="13"/>
        <v>6700000</v>
      </c>
      <c r="J47" s="14">
        <f t="shared" si="13"/>
        <v>0</v>
      </c>
      <c r="K47" s="14">
        <f t="shared" si="13"/>
        <v>892938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40000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-7021930</v>
      </c>
      <c r="E48" s="113">
        <v>0</v>
      </c>
      <c r="F48" s="113"/>
      <c r="G48" s="113">
        <v>-177150</v>
      </c>
      <c r="H48" s="113"/>
      <c r="I48" s="113">
        <v>-6750000</v>
      </c>
      <c r="J48" s="113"/>
      <c r="K48" s="113">
        <v>-94780</v>
      </c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32418329</v>
      </c>
      <c r="E49" s="14">
        <f>+E46+E47+E48</f>
        <v>22854990</v>
      </c>
      <c r="F49" s="14">
        <f t="shared" ref="F49:V49" si="14">+F46+F47+F48</f>
        <v>0</v>
      </c>
      <c r="G49" s="14">
        <f t="shared" si="14"/>
        <v>2136400</v>
      </c>
      <c r="H49" s="14">
        <f>+H46+H47+H48</f>
        <v>0</v>
      </c>
      <c r="I49" s="14">
        <f t="shared" si="14"/>
        <v>6450000</v>
      </c>
      <c r="J49" s="14">
        <f t="shared" si="14"/>
        <v>40200</v>
      </c>
      <c r="K49" s="14">
        <f t="shared" si="14"/>
        <v>896739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40000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32418329</v>
      </c>
      <c r="E50" s="136">
        <f>+'PLAN RASHODA I IZDATAKA'!E71</f>
        <v>22854990</v>
      </c>
      <c r="F50" s="136">
        <f>+'PLAN RASHODA I IZDATAKA'!F71</f>
        <v>0</v>
      </c>
      <c r="G50" s="136">
        <f>+'PLAN RASHODA I IZDATAKA'!G71</f>
        <v>2136400</v>
      </c>
      <c r="H50" s="136">
        <f>+'PLAN RASHODA I IZDATAKA'!H71</f>
        <v>0</v>
      </c>
      <c r="I50" s="136">
        <f>+'PLAN RASHODA I IZDATAKA'!I71</f>
        <v>6450000</v>
      </c>
      <c r="J50" s="136">
        <f>+'PLAN RASHODA I IZDATAKA'!J71</f>
        <v>40200</v>
      </c>
      <c r="K50" s="136">
        <f>+'PLAN RASHODA I IZDATAKA'!K71</f>
        <v>896739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40000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740000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740000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152938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152938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66000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66000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6700000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6700000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2100000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2100000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40000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40000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22854990</v>
      </c>
      <c r="E65" s="189">
        <f>SUMIFS('Plan prihoda za unos u SAP'!$H$3:$H$501,'Plan prihoda za unos u SAP'!$C$3:$C$501,"=11",'Plan prihoda za unos u SAP'!$K$3:$K$501,"=671")</f>
        <v>22854990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32653928</v>
      </c>
      <c r="E68" s="4">
        <f>SUM(E52:E67)</f>
        <v>22854990</v>
      </c>
      <c r="F68" s="4">
        <f t="shared" ref="F68:W68" si="16">SUM(F52:F67)</f>
        <v>0</v>
      </c>
      <c r="G68" s="4">
        <f t="shared" si="16"/>
        <v>2166000</v>
      </c>
      <c r="H68" s="4">
        <f t="shared" si="16"/>
        <v>0</v>
      </c>
      <c r="I68" s="4">
        <f t="shared" si="16"/>
        <v>6700000</v>
      </c>
      <c r="J68" s="4">
        <f>SUM(J52:J67)</f>
        <v>0</v>
      </c>
      <c r="K68" s="4">
        <f t="shared" si="16"/>
        <v>892938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40000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9" t="s">
        <v>316</v>
      </c>
      <c r="C83" s="299"/>
      <c r="D83" s="71">
        <f>SUM(E83:W83)</f>
        <v>32653928</v>
      </c>
      <c r="E83" s="71">
        <f t="shared" ref="E83:V83" si="21">+E82+E75+E68</f>
        <v>22854990</v>
      </c>
      <c r="F83" s="71">
        <f t="shared" si="21"/>
        <v>0</v>
      </c>
      <c r="G83" s="71">
        <f t="shared" si="21"/>
        <v>2166000</v>
      </c>
      <c r="H83" s="71">
        <f>+H82+H75+H68</f>
        <v>0</v>
      </c>
      <c r="I83" s="71">
        <f t="shared" si="21"/>
        <v>6700000</v>
      </c>
      <c r="J83" s="71">
        <f t="shared" si="21"/>
        <v>0</v>
      </c>
      <c r="K83" s="71">
        <f t="shared" si="21"/>
        <v>892938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40000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4" t="s">
        <v>269</v>
      </c>
      <c r="C85" s="295"/>
      <c r="D85" s="296" t="s">
        <v>2145</v>
      </c>
      <c r="E85" s="297"/>
      <c r="F85" s="297"/>
      <c r="G85" s="297"/>
      <c r="H85" s="297"/>
      <c r="I85" s="297"/>
      <c r="J85" s="297"/>
      <c r="K85" s="297"/>
      <c r="L85" s="297"/>
      <c r="M85" s="297"/>
      <c r="N85" s="297"/>
      <c r="O85" s="297"/>
      <c r="P85" s="297"/>
      <c r="Q85" s="297"/>
      <c r="R85" s="297"/>
      <c r="S85" s="297"/>
      <c r="T85" s="297"/>
      <c r="U85" s="297"/>
      <c r="V85" s="298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7021930</v>
      </c>
      <c r="E87" s="188">
        <f t="shared" ref="E87:V87" si="22">-E48</f>
        <v>0</v>
      </c>
      <c r="F87" s="188">
        <f t="shared" si="22"/>
        <v>0</v>
      </c>
      <c r="G87" s="188">
        <f t="shared" si="22"/>
        <v>177150</v>
      </c>
      <c r="H87" s="188">
        <f>-H48</f>
        <v>0</v>
      </c>
      <c r="I87" s="188">
        <f t="shared" si="22"/>
        <v>6750000</v>
      </c>
      <c r="J87" s="188">
        <f t="shared" si="22"/>
        <v>0</v>
      </c>
      <c r="K87" s="188">
        <f t="shared" si="22"/>
        <v>94780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32118700</v>
      </c>
      <c r="E88" s="14">
        <f t="shared" ref="E88:V88" si="24">+E109+E116</f>
        <v>22958700</v>
      </c>
      <c r="F88" s="14">
        <f t="shared" si="24"/>
        <v>0</v>
      </c>
      <c r="G88" s="14">
        <f t="shared" si="24"/>
        <v>2266000</v>
      </c>
      <c r="H88" s="14">
        <f>+H109+H116</f>
        <v>0</v>
      </c>
      <c r="I88" s="14">
        <f t="shared" si="24"/>
        <v>6700000</v>
      </c>
      <c r="J88" s="14">
        <f t="shared" si="24"/>
        <v>0</v>
      </c>
      <c r="K88" s="14">
        <f t="shared" si="24"/>
        <v>144000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50000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-7304330</v>
      </c>
      <c r="E89" s="113"/>
      <c r="F89" s="113"/>
      <c r="G89" s="113">
        <v>-203850</v>
      </c>
      <c r="H89" s="113"/>
      <c r="I89" s="113">
        <v>-6920000</v>
      </c>
      <c r="J89" s="113"/>
      <c r="K89" s="113">
        <v>-180480</v>
      </c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31836300</v>
      </c>
      <c r="E90" s="14">
        <f>+E87+E88+E89</f>
        <v>22958700</v>
      </c>
      <c r="F90" s="14">
        <f t="shared" ref="F90:V90" si="25">+F87+F88+F89</f>
        <v>0</v>
      </c>
      <c r="G90" s="14">
        <f t="shared" si="25"/>
        <v>2239300</v>
      </c>
      <c r="H90" s="14">
        <f>+H87+H88+H89</f>
        <v>0</v>
      </c>
      <c r="I90" s="14">
        <f t="shared" si="25"/>
        <v>6530000</v>
      </c>
      <c r="J90" s="14">
        <f t="shared" si="25"/>
        <v>0</v>
      </c>
      <c r="K90" s="14">
        <f t="shared" si="25"/>
        <v>58300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50000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31836300</v>
      </c>
      <c r="E91" s="136">
        <f>+'PLAN RASHODA I IZDATAKA'!E91</f>
        <v>22958700</v>
      </c>
      <c r="F91" s="136">
        <f>+'PLAN RASHODA I IZDATAKA'!F91</f>
        <v>0</v>
      </c>
      <c r="G91" s="136">
        <f>+'PLAN RASHODA I IZDATAKA'!G91</f>
        <v>2239300</v>
      </c>
      <c r="H91" s="136">
        <f>+'PLAN RASHODA I IZDATAKA'!H91</f>
        <v>0</v>
      </c>
      <c r="I91" s="136">
        <f>+'PLAN RASHODA I IZDATAKA'!I91</f>
        <v>6530000</v>
      </c>
      <c r="J91" s="136">
        <f>+'PLAN RASHODA I IZDATAKA'!J91</f>
        <v>0</v>
      </c>
      <c r="K91" s="136">
        <f>+'PLAN RASHODA I IZDATAKA'!K91</f>
        <v>58300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50000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50000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50000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94000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94000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66000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66000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6700000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6700000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2200000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2200000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50000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50000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22958700</v>
      </c>
      <c r="E106" s="189">
        <f>SUMIFS('Plan prihoda za unos u SAP'!$I$3:$I$501,'Plan prihoda za unos u SAP'!$C$3:$C$501,"=11",'Plan prihoda za unos u SAP'!$K$3:$K$501,"=671")</f>
        <v>22958700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32118700</v>
      </c>
      <c r="E109" s="4">
        <f>SUM(E93:E108)</f>
        <v>22958700</v>
      </c>
      <c r="F109" s="4">
        <f t="shared" ref="F109:W109" si="27">SUM(F93:F108)</f>
        <v>0</v>
      </c>
      <c r="G109" s="4">
        <f t="shared" si="27"/>
        <v>2266000</v>
      </c>
      <c r="H109" s="4">
        <f t="shared" si="27"/>
        <v>0</v>
      </c>
      <c r="I109" s="4">
        <f t="shared" si="27"/>
        <v>6700000</v>
      </c>
      <c r="J109" s="4">
        <f t="shared" si="27"/>
        <v>0</v>
      </c>
      <c r="K109" s="4">
        <f t="shared" si="27"/>
        <v>144000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50000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9" t="s">
        <v>316</v>
      </c>
      <c r="C124" s="299"/>
      <c r="D124" s="71">
        <f>SUM(E124:W124)</f>
        <v>32118700</v>
      </c>
      <c r="E124" s="71">
        <f>+E123+E116+E109</f>
        <v>22958700</v>
      </c>
      <c r="F124" s="71">
        <f t="shared" ref="F124:W124" si="32">+F123+F116+F109</f>
        <v>0</v>
      </c>
      <c r="G124" s="71">
        <f t="shared" si="32"/>
        <v>2266000</v>
      </c>
      <c r="H124" s="71">
        <f>+H123+H116+H109</f>
        <v>0</v>
      </c>
      <c r="I124" s="71">
        <f t="shared" si="32"/>
        <v>6700000</v>
      </c>
      <c r="J124" s="71">
        <f t="shared" si="32"/>
        <v>0</v>
      </c>
      <c r="K124" s="71">
        <f t="shared" si="32"/>
        <v>144000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50000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300" t="s">
        <v>2144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33417434</v>
      </c>
      <c r="E3" s="121">
        <f t="shared" ref="E3:W3" si="0">E4+E38+E58</f>
        <v>22211890</v>
      </c>
      <c r="F3" s="121">
        <f t="shared" si="0"/>
        <v>0</v>
      </c>
      <c r="G3" s="121">
        <f t="shared" si="0"/>
        <v>2068450</v>
      </c>
      <c r="H3" s="121">
        <f>H4+H38+H58</f>
        <v>0</v>
      </c>
      <c r="I3" s="121">
        <f t="shared" si="0"/>
        <v>7700000</v>
      </c>
      <c r="J3" s="121">
        <f t="shared" si="0"/>
        <v>291800</v>
      </c>
      <c r="K3" s="121">
        <f t="shared" si="0"/>
        <v>1115294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30000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31884434</v>
      </c>
      <c r="E4" s="125">
        <f>E5+E9+E15+E19+E23+E30+E33</f>
        <v>22048890</v>
      </c>
      <c r="F4" s="125">
        <f t="shared" ref="F4:W4" si="2">F5+F9+F15+F19+F23+F30+F33</f>
        <v>0</v>
      </c>
      <c r="G4" s="125">
        <f t="shared" si="2"/>
        <v>2068450</v>
      </c>
      <c r="H4" s="125">
        <f>H5+H9+H15+H19+H23+H30+H33</f>
        <v>0</v>
      </c>
      <c r="I4" s="125">
        <f t="shared" si="2"/>
        <v>6330000</v>
      </c>
      <c r="J4" s="125">
        <f t="shared" si="2"/>
        <v>291800</v>
      </c>
      <c r="K4" s="125">
        <f t="shared" si="2"/>
        <v>1115294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30000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25224654</v>
      </c>
      <c r="E5" s="12">
        <f>SUM(E6:E8)</f>
        <v>19726010</v>
      </c>
      <c r="F5" s="12">
        <f t="shared" ref="F5:W5" si="3">SUM(F6:F8)</f>
        <v>0</v>
      </c>
      <c r="G5" s="12">
        <f t="shared" si="3"/>
        <v>617450</v>
      </c>
      <c r="H5" s="12">
        <f>SUM(H6:H8)</f>
        <v>0</v>
      </c>
      <c r="I5" s="12">
        <f t="shared" si="3"/>
        <v>4009000</v>
      </c>
      <c r="J5" s="12">
        <f t="shared" si="3"/>
        <v>207400</v>
      </c>
      <c r="K5" s="12">
        <f t="shared" si="3"/>
        <v>664794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20400148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16544773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530000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2600000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154500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570875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1458350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451350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980000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27000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3366156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2729887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87450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429000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25900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93919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6592780</v>
      </c>
      <c r="E9" s="78">
        <f t="shared" ref="E9:W9" si="4">SUM(E10:E14)</f>
        <v>2297880</v>
      </c>
      <c r="F9" s="78">
        <f t="shared" si="4"/>
        <v>0</v>
      </c>
      <c r="G9" s="78">
        <f>SUM(G10:G14)</f>
        <v>1430000</v>
      </c>
      <c r="H9" s="78">
        <f>SUM(H10:H14)</f>
        <v>0</v>
      </c>
      <c r="I9" s="78">
        <f t="shared" si="4"/>
        <v>2300000</v>
      </c>
      <c r="J9" s="78">
        <f t="shared" si="4"/>
        <v>84400</v>
      </c>
      <c r="K9" s="78">
        <f t="shared" si="4"/>
        <v>450500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30000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1005690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448890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35000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405000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22400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94400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900000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469000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146000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285000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4053340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1173840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1135000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1402000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62000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250500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30000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633750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206150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114000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208000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105600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27000</v>
      </c>
      <c r="E15" s="4">
        <f t="shared" ref="E15:W15" si="5">SUM(E16:E18)</f>
        <v>25000</v>
      </c>
      <c r="F15" s="4">
        <f t="shared" si="5"/>
        <v>0</v>
      </c>
      <c r="G15" s="4">
        <f t="shared" si="5"/>
        <v>1000</v>
      </c>
      <c r="H15" s="4">
        <f>SUM(H16:H18)</f>
        <v>0</v>
      </c>
      <c r="I15" s="4">
        <f t="shared" si="5"/>
        <v>1000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27000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25000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1000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1000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20000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20000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20000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20000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20000</v>
      </c>
      <c r="E33" s="4">
        <f t="shared" ref="E33:W33" si="9">SUM(E34:E37)</f>
        <v>0</v>
      </c>
      <c r="F33" s="4">
        <f t="shared" si="9"/>
        <v>0</v>
      </c>
      <c r="G33" s="4">
        <f t="shared" si="9"/>
        <v>20000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20000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20000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1533000</v>
      </c>
      <c r="E38" s="126">
        <f>E42+E49+E51+E53+E39</f>
        <v>163000</v>
      </c>
      <c r="F38" s="126">
        <f t="shared" ref="F38:W38" si="10">F42+F49+F51+F53+F39</f>
        <v>0</v>
      </c>
      <c r="G38" s="126">
        <f t="shared" si="10"/>
        <v>0</v>
      </c>
      <c r="H38" s="126">
        <f>H42+H49+H51+H53+H39</f>
        <v>0</v>
      </c>
      <c r="I38" s="126">
        <f t="shared" si="10"/>
        <v>1370000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70000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70000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70000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70000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1113000</v>
      </c>
      <c r="E42" s="4">
        <f t="shared" ref="E42:W42" si="12">SUM(E43:E48)</f>
        <v>163000</v>
      </c>
      <c r="F42" s="4">
        <f t="shared" si="12"/>
        <v>0</v>
      </c>
      <c r="G42" s="4">
        <f t="shared" si="12"/>
        <v>0</v>
      </c>
      <c r="H42" s="4">
        <f>SUM(H43:H48)</f>
        <v>0</v>
      </c>
      <c r="I42" s="4">
        <f t="shared" si="12"/>
        <v>950000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963000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63000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900000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150000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100000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50000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350000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350000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350000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350000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32418329</v>
      </c>
      <c r="E71" s="121">
        <f t="shared" ref="E71:V71" si="20">+E72+E80+E86</f>
        <v>22854990</v>
      </c>
      <c r="F71" s="121">
        <f t="shared" si="20"/>
        <v>0</v>
      </c>
      <c r="G71" s="121">
        <f t="shared" si="20"/>
        <v>2136400</v>
      </c>
      <c r="H71" s="121">
        <f>+H72+H80+H86</f>
        <v>0</v>
      </c>
      <c r="I71" s="121">
        <f t="shared" si="20"/>
        <v>6450000</v>
      </c>
      <c r="J71" s="121">
        <f t="shared" si="20"/>
        <v>40200</v>
      </c>
      <c r="K71" s="121">
        <f t="shared" si="20"/>
        <v>896739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40000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32038329</v>
      </c>
      <c r="E72" s="130">
        <f t="shared" ref="E72:V72" si="22">SUM(E73:E79)</f>
        <v>22734990</v>
      </c>
      <c r="F72" s="130">
        <f t="shared" si="22"/>
        <v>0</v>
      </c>
      <c r="G72" s="130">
        <f t="shared" si="22"/>
        <v>2136400</v>
      </c>
      <c r="H72" s="130">
        <f>SUM(H73:H79)</f>
        <v>0</v>
      </c>
      <c r="I72" s="130">
        <f t="shared" si="22"/>
        <v>6190000</v>
      </c>
      <c r="J72" s="130">
        <f t="shared" si="22"/>
        <v>40200</v>
      </c>
      <c r="K72" s="130">
        <f t="shared" si="22"/>
        <v>896739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40000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25581589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20376250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652400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4009000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543939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6389740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2333740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1463000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2160000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40200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352800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40000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27000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25000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1000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1000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20000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20000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20000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20000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380000</v>
      </c>
      <c r="E80" s="131">
        <f t="shared" ref="E80:V80" si="23">SUM(E81:E85)</f>
        <v>120000</v>
      </c>
      <c r="F80" s="131">
        <f t="shared" si="23"/>
        <v>0</v>
      </c>
      <c r="G80" s="131">
        <f t="shared" si="23"/>
        <v>0</v>
      </c>
      <c r="H80" s="131">
        <f>SUM(H81:H85)</f>
        <v>0</v>
      </c>
      <c r="I80" s="131">
        <f t="shared" si="23"/>
        <v>260000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40000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40000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320000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120000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200000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20000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20000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31836300</v>
      </c>
      <c r="E91" s="121">
        <f t="shared" ref="E91:W91" si="25">E92+E100+E106</f>
        <v>22958700</v>
      </c>
      <c r="F91" s="121">
        <f t="shared" si="25"/>
        <v>0</v>
      </c>
      <c r="G91" s="121">
        <f t="shared" si="25"/>
        <v>2239300</v>
      </c>
      <c r="H91" s="121">
        <f>H92+H100+H106</f>
        <v>0</v>
      </c>
      <c r="I91" s="121">
        <f t="shared" si="25"/>
        <v>6530000</v>
      </c>
      <c r="J91" s="121">
        <f t="shared" si="25"/>
        <v>0</v>
      </c>
      <c r="K91" s="121">
        <f t="shared" si="25"/>
        <v>58300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50000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31496300</v>
      </c>
      <c r="E92" s="130">
        <f t="shared" ref="E92:G92" si="27">SUM(E93:E99)</f>
        <v>22838700</v>
      </c>
      <c r="F92" s="130">
        <f t="shared" si="27"/>
        <v>0</v>
      </c>
      <c r="G92" s="130">
        <f t="shared" si="27"/>
        <v>2239300</v>
      </c>
      <c r="H92" s="130">
        <f>SUM(H93:H99)</f>
        <v>0</v>
      </c>
      <c r="I92" s="130">
        <f t="shared" ref="I92:K92" si="28">SUM(I93:I99)</f>
        <v>6310000</v>
      </c>
      <c r="J92" s="130">
        <f t="shared" si="28"/>
        <v>0</v>
      </c>
      <c r="K92" s="130">
        <f t="shared" si="28"/>
        <v>58300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50000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25208910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20477610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722300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4009000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6220390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2336090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1496000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2280000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58300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50000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27000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25000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1000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1000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20000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20000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20000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20000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340000</v>
      </c>
      <c r="E100" s="131">
        <f t="shared" ref="E100:G100" si="31">SUM(E101:E105)</f>
        <v>120000</v>
      </c>
      <c r="F100" s="131">
        <f t="shared" si="31"/>
        <v>0</v>
      </c>
      <c r="G100" s="131">
        <f t="shared" si="31"/>
        <v>0</v>
      </c>
      <c r="H100" s="131">
        <f>SUM(H101:H105)</f>
        <v>0</v>
      </c>
      <c r="I100" s="131">
        <f t="shared" ref="I100:K100" si="32">SUM(I101:I105)</f>
        <v>220000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40000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40000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280000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120000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160000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20000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20000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80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3" t="s">
        <v>226</v>
      </c>
      <c r="B10" s="305" t="s">
        <v>227</v>
      </c>
      <c r="C10" s="305" t="s">
        <v>228</v>
      </c>
      <c r="D10" s="308" t="s">
        <v>229</v>
      </c>
      <c r="E10" s="301" t="s">
        <v>2137</v>
      </c>
      <c r="F10" s="301" t="s">
        <v>230</v>
      </c>
      <c r="G10" s="301" t="s">
        <v>791</v>
      </c>
      <c r="H10" s="301" t="s">
        <v>2138</v>
      </c>
    </row>
    <row r="11" spans="1:8" ht="15.75" thickBot="1">
      <c r="A11" s="304"/>
      <c r="B11" s="306"/>
      <c r="C11" s="307"/>
      <c r="D11" s="309"/>
      <c r="E11" s="310"/>
      <c r="F11" s="302"/>
      <c r="G11" s="302"/>
      <c r="H11" s="302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topLeftCell="A86" workbookViewId="0">
      <selection activeCell="B108" sqref="B108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79" t="s">
        <v>65</v>
      </c>
      <c r="B40" s="280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79" t="s">
        <v>801</v>
      </c>
      <c r="B51" s="280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79" t="s">
        <v>181</v>
      </c>
      <c r="B55" s="280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79" t="s">
        <v>2079</v>
      </c>
      <c r="B115" s="280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79" t="s">
        <v>1352</v>
      </c>
      <c r="B135" s="280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23622047244094491" right="0.23622047244094491" top="0.74803149606299213" bottom="0.74803149606299213" header="0.31496062992125984" footer="0.31496062992125984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D56" sqref="D56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Klaudija</cp:lastModifiedBy>
  <cp:lastPrinted>2020-10-16T11:29:58Z</cp:lastPrinted>
  <dcterms:created xsi:type="dcterms:W3CDTF">2018-09-10T07:36:17Z</dcterms:created>
  <dcterms:modified xsi:type="dcterms:W3CDTF">2021-02-25T09:46:56Z</dcterms:modified>
</cp:coreProperties>
</file>