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laudija\Desktop\2023\IZVRŠENJE PLANA 30062023\"/>
    </mc:Choice>
  </mc:AlternateContent>
  <xr:revisionPtr revIDLastSave="0" documentId="13_ncr:1_{3FC4B34C-9679-454E-96E4-DBBEF6F5C419}" xr6:coauthVersionLast="47" xr6:coauthVersionMax="47" xr10:uidLastSave="{00000000-0000-0000-0000-000000000000}"/>
  <bookViews>
    <workbookView xWindow="-25320" yWindow="270" windowWidth="25440" windowHeight="15270" tabRatio="951" activeTab="3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7" i="25" l="1"/>
  <c r="H112" i="17"/>
  <c r="I112" i="17"/>
  <c r="F20" i="4"/>
  <c r="D20" i="4"/>
  <c r="B20" i="4"/>
  <c r="A20" i="4"/>
  <c r="J16" i="25"/>
  <c r="J12" i="25"/>
  <c r="I67" i="17" l="1"/>
  <c r="H67" i="17"/>
  <c r="B67" i="17"/>
  <c r="A67" i="17"/>
  <c r="F67" i="17"/>
  <c r="D67" i="17"/>
  <c r="I57" i="17"/>
  <c r="B57" i="17"/>
  <c r="A57" i="17"/>
  <c r="H57" i="17"/>
  <c r="D57" i="17"/>
  <c r="F57" i="17"/>
  <c r="J97" i="17" l="1"/>
  <c r="J88" i="17"/>
  <c r="A66" i="17"/>
  <c r="B66" i="17"/>
  <c r="D66" i="17"/>
  <c r="F66" i="17"/>
  <c r="H66" i="17"/>
  <c r="I66" i="17"/>
  <c r="D110" i="17" l="1"/>
  <c r="B110" i="17"/>
  <c r="A110" i="17"/>
  <c r="G53" i="25"/>
  <c r="F23" i="25"/>
  <c r="G24" i="25"/>
  <c r="F24" i="25"/>
  <c r="D24" i="25"/>
  <c r="B24" i="25"/>
  <c r="G17" i="25"/>
  <c r="F51" i="25"/>
  <c r="F50" i="25"/>
  <c r="F49" i="25"/>
  <c r="F48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6" i="25"/>
  <c r="B35" i="25"/>
  <c r="B34" i="25"/>
  <c r="B33" i="25"/>
  <c r="B32" i="25"/>
  <c r="G29" i="25"/>
  <c r="F29" i="25"/>
  <c r="B29" i="25"/>
  <c r="D29" i="25"/>
  <c r="F17" i="25"/>
  <c r="F13" i="25"/>
  <c r="B17" i="25"/>
  <c r="D17" i="25"/>
  <c r="B13" i="25"/>
  <c r="D13" i="25"/>
  <c r="G18" i="25"/>
  <c r="F18" i="25"/>
  <c r="D18" i="25"/>
  <c r="B18" i="25"/>
  <c r="G26" i="25"/>
  <c r="F26" i="25"/>
  <c r="D26" i="25"/>
  <c r="B26" i="25"/>
  <c r="K5" i="17" l="1"/>
  <c r="J5" i="17"/>
  <c r="B10" i="4"/>
  <c r="B9" i="4"/>
  <c r="B8" i="4"/>
  <c r="B7" i="4"/>
  <c r="B6" i="4"/>
  <c r="B5" i="4"/>
  <c r="A30" i="4"/>
  <c r="A29" i="4"/>
  <c r="A28" i="4"/>
  <c r="A27" i="4"/>
  <c r="A26" i="4"/>
  <c r="A25" i="4"/>
  <c r="A24" i="4"/>
  <c r="A23" i="4"/>
  <c r="A22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T18" i="25"/>
  <c r="T26" i="25"/>
  <c r="G35" i="25"/>
  <c r="T35" i="25" s="1"/>
  <c r="G37" i="25"/>
  <c r="T37" i="25" s="1"/>
  <c r="G42" i="25"/>
  <c r="T42" i="25" s="1"/>
  <c r="G47" i="25"/>
  <c r="T47" i="25" s="1"/>
  <c r="G52" i="25"/>
  <c r="T52" i="25" s="1"/>
  <c r="T53" i="25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G23" i="25"/>
  <c r="AG29" i="25"/>
  <c r="AG77" i="25"/>
  <c r="AG7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T8" i="25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T7" i="25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T24" i="25"/>
  <c r="G12" i="25"/>
  <c r="T12" i="25" s="1"/>
  <c r="G6" i="25"/>
  <c r="T6" i="25" s="1"/>
  <c r="T29" i="25"/>
  <c r="G23" i="25"/>
  <c r="T23" i="25" s="1"/>
  <c r="T17" i="25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R49" i="14" s="1"/>
  <c r="P50" i="14"/>
  <c r="O50" i="14"/>
  <c r="O49" i="14" s="1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P41" i="14" s="1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O32" i="14" s="1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O74" i="14" l="1"/>
  <c r="R74" i="14"/>
  <c r="L74" i="14"/>
  <c r="K74" i="14"/>
  <c r="V32" i="14"/>
  <c r="R32" i="14"/>
  <c r="K41" i="14"/>
  <c r="L49" i="14"/>
  <c r="L32" i="14"/>
  <c r="R5" i="14"/>
  <c r="V41" i="14"/>
  <c r="O58" i="14"/>
  <c r="L41" i="14"/>
  <c r="K49" i="14"/>
  <c r="K58" i="14"/>
  <c r="O41" i="14"/>
  <c r="P32" i="14"/>
  <c r="P49" i="14"/>
  <c r="V49" i="14"/>
  <c r="V74" i="14"/>
  <c r="O5" i="14"/>
  <c r="L58" i="14"/>
  <c r="P58" i="14"/>
  <c r="K5" i="14"/>
  <c r="R41" i="14"/>
  <c r="G74" i="14"/>
  <c r="G41" i="14"/>
  <c r="G58" i="14"/>
  <c r="K32" i="14"/>
  <c r="V58" i="14"/>
  <c r="G32" i="14"/>
  <c r="G5" i="14"/>
  <c r="P5" i="14"/>
  <c r="T49" i="14"/>
  <c r="T74" i="14"/>
  <c r="T58" i="14"/>
  <c r="P74" i="14"/>
  <c r="T32" i="14"/>
  <c r="R58" i="14"/>
  <c r="T5" i="14"/>
  <c r="V5" i="14"/>
  <c r="L5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R57" i="17"/>
  <c r="R58" i="17"/>
  <c r="R59" i="17"/>
  <c r="I60" i="17"/>
  <c r="R60" i="17" s="1"/>
  <c r="I61" i="17"/>
  <c r="R61" i="17" s="1"/>
  <c r="I62" i="17"/>
  <c r="R62" i="17" s="1"/>
  <c r="I63" i="17"/>
  <c r="R63" i="17" s="1"/>
  <c r="I64" i="17"/>
  <c r="R64" i="17" s="1"/>
  <c r="R65" i="17"/>
  <c r="R66" i="17"/>
  <c r="R67" i="17"/>
  <c r="I68" i="17"/>
  <c r="R68" i="17" s="1"/>
  <c r="R69" i="17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R111" i="17"/>
  <c r="R112" i="17"/>
  <c r="R113" i="17"/>
  <c r="R114" i="17"/>
  <c r="R115" i="17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60" i="17"/>
  <c r="H61" i="17"/>
  <c r="H62" i="17"/>
  <c r="H63" i="17"/>
  <c r="H64" i="17"/>
  <c r="H68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9" i="25"/>
  <c r="F10" i="25"/>
  <c r="F11" i="25"/>
  <c r="F12" i="25"/>
  <c r="F14" i="25"/>
  <c r="F15" i="25"/>
  <c r="F16" i="25"/>
  <c r="F19" i="25"/>
  <c r="F20" i="25"/>
  <c r="F21" i="25"/>
  <c r="F22" i="25"/>
  <c r="F25" i="25"/>
  <c r="F27" i="25"/>
  <c r="F28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F29" i="4"/>
  <c r="D29" i="4"/>
  <c r="C29" i="4"/>
  <c r="B29" i="4"/>
  <c r="F28" i="4"/>
  <c r="D28" i="4"/>
  <c r="C28" i="4"/>
  <c r="B28" i="4"/>
  <c r="F27" i="4"/>
  <c r="D27" i="4"/>
  <c r="C27" i="4"/>
  <c r="B27" i="4"/>
  <c r="F26" i="4"/>
  <c r="D26" i="4"/>
  <c r="C26" i="4"/>
  <c r="B26" i="4"/>
  <c r="F25" i="4"/>
  <c r="D25" i="4"/>
  <c r="C25" i="4"/>
  <c r="B25" i="4"/>
  <c r="F24" i="4"/>
  <c r="D24" i="4"/>
  <c r="C24" i="4"/>
  <c r="B24" i="4"/>
  <c r="F23" i="4"/>
  <c r="D23" i="4"/>
  <c r="C23" i="4"/>
  <c r="B23" i="4"/>
  <c r="F22" i="4"/>
  <c r="D22" i="4"/>
  <c r="B22" i="4"/>
  <c r="F19" i="4"/>
  <c r="D19" i="4"/>
  <c r="C19" i="4"/>
  <c r="B19" i="4"/>
  <c r="F18" i="4"/>
  <c r="D18" i="4"/>
  <c r="C18" i="4"/>
  <c r="B18" i="4"/>
  <c r="F17" i="4"/>
  <c r="D17" i="4"/>
  <c r="C17" i="4"/>
  <c r="B17" i="4"/>
  <c r="F16" i="4"/>
  <c r="D16" i="4"/>
  <c r="C16" i="4"/>
  <c r="B16" i="4"/>
  <c r="F15" i="4"/>
  <c r="D15" i="4"/>
  <c r="C15" i="4"/>
  <c r="B15" i="4"/>
  <c r="F14" i="4"/>
  <c r="D14" i="4"/>
  <c r="C14" i="4"/>
  <c r="B14" i="4"/>
  <c r="F13" i="4"/>
  <c r="D13" i="4"/>
  <c r="C13" i="4"/>
  <c r="B13" i="4"/>
  <c r="F12" i="4"/>
  <c r="D12" i="4"/>
  <c r="C12" i="4"/>
  <c r="B12" i="4"/>
  <c r="F11" i="4"/>
  <c r="D11" i="4"/>
  <c r="B11" i="4"/>
  <c r="F10" i="4"/>
  <c r="D10" i="4"/>
  <c r="C10" i="4"/>
  <c r="F9" i="4"/>
  <c r="D9" i="4"/>
  <c r="F8" i="4"/>
  <c r="D8" i="4"/>
  <c r="F7" i="4"/>
  <c r="D7" i="4"/>
  <c r="F6" i="4"/>
  <c r="D6" i="4"/>
  <c r="F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B38" i="25"/>
  <c r="D37" i="25"/>
  <c r="B37" i="25"/>
  <c r="D36" i="25"/>
  <c r="D35" i="25"/>
  <c r="D34" i="25"/>
  <c r="D33" i="25"/>
  <c r="D32" i="25"/>
  <c r="D31" i="25"/>
  <c r="B31" i="25"/>
  <c r="D30" i="25"/>
  <c r="B30" i="25"/>
  <c r="D28" i="25"/>
  <c r="B28" i="25"/>
  <c r="D27" i="25"/>
  <c r="B27" i="25"/>
  <c r="D25" i="25"/>
  <c r="B25" i="25"/>
  <c r="D23" i="25"/>
  <c r="B23" i="25"/>
  <c r="D22" i="25"/>
  <c r="B22" i="25"/>
  <c r="D21" i="25"/>
  <c r="B21" i="25"/>
  <c r="D20" i="25"/>
  <c r="B20" i="25"/>
  <c r="D19" i="25"/>
  <c r="B19" i="25"/>
  <c r="D16" i="25"/>
  <c r="B16" i="25"/>
  <c r="D15" i="25"/>
  <c r="B15" i="25"/>
  <c r="D14" i="25"/>
  <c r="B14" i="25"/>
  <c r="D12" i="25"/>
  <c r="B12" i="25"/>
  <c r="D11" i="25"/>
  <c r="B11" i="25"/>
  <c r="D10" i="25"/>
  <c r="B10" i="25"/>
  <c r="D9" i="25"/>
  <c r="B9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A70" i="17"/>
  <c r="F68" i="17"/>
  <c r="D68" i="17"/>
  <c r="B68" i="17"/>
  <c r="A68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Y83" i="17"/>
  <c r="Z83" i="17"/>
  <c r="Y82" i="17"/>
  <c r="Z82" i="17"/>
  <c r="M11" i="31" l="1"/>
  <c r="N41" i="14"/>
  <c r="M58" i="14"/>
  <c r="M32" i="14"/>
  <c r="E5" i="14"/>
  <c r="E74" i="14"/>
  <c r="N5" i="14"/>
  <c r="M41" i="14"/>
  <c r="E49" i="14"/>
  <c r="N49" i="14"/>
  <c r="N32" i="14"/>
  <c r="M5" i="14"/>
  <c r="M74" i="14"/>
  <c r="E58" i="14"/>
  <c r="E32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K57" i="14"/>
  <c r="Y10" i="17"/>
  <c r="Z10" i="17"/>
  <c r="E57" i="14" l="1"/>
  <c r="E8" i="32" s="1"/>
  <c r="N57" i="14"/>
  <c r="E20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I69" i="14" l="1"/>
  <c r="I13" i="31"/>
  <c r="I17" i="14"/>
  <c r="I12" i="14"/>
  <c r="I6" i="14"/>
  <c r="I34" i="31"/>
  <c r="I53" i="14"/>
  <c r="I78" i="14"/>
  <c r="I25" i="14"/>
  <c r="I52" i="14"/>
  <c r="I23" i="31"/>
  <c r="I36" i="14"/>
  <c r="I71" i="14"/>
  <c r="I79" i="14"/>
  <c r="I70" i="14"/>
  <c r="I24" i="31"/>
  <c r="I75" i="14"/>
  <c r="I73" i="14"/>
  <c r="I72" i="14"/>
  <c r="I76" i="14"/>
  <c r="I64" i="14"/>
  <c r="I59" i="14"/>
  <c r="I58" i="14" s="1"/>
  <c r="I54" i="14"/>
  <c r="I45" i="14"/>
  <c r="I51" i="14"/>
  <c r="I50" i="14"/>
  <c r="I48" i="14"/>
  <c r="I47" i="14"/>
  <c r="I35" i="14"/>
  <c r="I12" i="31"/>
  <c r="I44" i="14"/>
  <c r="I43" i="14"/>
  <c r="I42" i="14"/>
  <c r="I37" i="14"/>
  <c r="I21" i="14"/>
  <c r="I77" i="14"/>
  <c r="I35" i="31"/>
  <c r="I34" i="14"/>
  <c r="I33" i="14"/>
  <c r="I31" i="14"/>
  <c r="I30" i="14"/>
  <c r="I46" i="14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I11" i="31" l="1"/>
  <c r="I32" i="14"/>
  <c r="I33" i="31"/>
  <c r="I5" i="14"/>
  <c r="I22" i="31"/>
  <c r="I49" i="14"/>
  <c r="I41" i="14"/>
  <c r="I74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<sst xmlns="http://schemas.openxmlformats.org/spreadsheetml/2006/main" count="13852" uniqueCount="5290">
  <si>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</si>
  <si>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</si>
  <si>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</si>
  <si>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</si>
  <si>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</si>
  <si>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</si>
  <si>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</si>
  <si>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</si>
  <si>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</si>
  <si>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</si>
  <si>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</si>
  <si>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</si>
  <si>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</si>
  <si>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</si>
  <si>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</si>
  <si>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</si>
  <si>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</si>
  <si>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</si>
  <si>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</si>
  <si>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</si>
  <si>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</si>
  <si>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</si>
  <si>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</si>
  <si>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</si>
  <si>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</si>
  <si>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</si>
  <si>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</si>
  <si>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</si>
  <si>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</si>
  <si>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</si>
  <si>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</si>
  <si>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</si>
  <si>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</si>
  <si>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</si>
  <si>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</si>
  <si>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</si>
  <si>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</si>
  <si>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</si>
  <si>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</si>
  <si>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</si>
  <si>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</si>
  <si>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</si>
  <si>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</si>
  <si>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</si>
  <si>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</si>
  <si>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</si>
  <si>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</si>
  <si>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</si>
  <si>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</si>
  <si>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</si>
  <si>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</si>
  <si>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</si>
  <si>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</si>
  <si>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</si>
  <si>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</si>
  <si>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</si>
  <si>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</si>
  <si>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</si>
  <si>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</si>
  <si>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</si>
  <si>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</si>
  <si>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</si>
  <si>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</si>
  <si>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</si>
  <si>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</si>
  <si>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</si>
  <si>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</si>
  <si>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</si>
  <si>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</si>
  <si>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</si>
  <si>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</si>
  <si>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</si>
  <si>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</si>
  <si>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</si>
  <si>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</si>
  <si>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</si>
  <si>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</si>
  <si>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</si>
  <si>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</si>
  <si>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</si>
  <si>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</si>
  <si>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</si>
  <si>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</si>
  <si>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</si>
  <si>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</si>
  <si>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</si>
  <si>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</si>
  <si>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</si>
  <si>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</si>
  <si>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</si>
  <si>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</si>
  <si>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</si>
  <si>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</si>
  <si>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</si>
  <si>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</si>
  <si>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</si>
  <si>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</si>
  <si>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</si>
  <si>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</si>
  <si>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</si>
  <si>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</si>
  <si>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</si>
  <si>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</si>
  <si>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</si>
  <si>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</si>
  <si>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</si>
  <si>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</si>
  <si>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</si>
  <si>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</si>
  <si>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</si>
  <si>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</si>
  <si>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</si>
  <si>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</si>
  <si>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</si>
  <si>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</si>
  <si>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</si>
  <si>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</si>
  <si>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</si>
  <si>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</si>
  <si>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</si>
  <si>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</si>
  <si>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</si>
  <si>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</si>
  <si>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</si>
  <si>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</si>
  <si>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</si>
  <si>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</si>
  <si>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</si>
  <si>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</si>
  <si>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</si>
  <si>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</si>
  <si>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</si>
  <si>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</si>
  <si>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</si>
  <si>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</si>
  <si>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</si>
  <si>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</si>
  <si>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</si>
  <si>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</si>
  <si>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</si>
  <si>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</si>
  <si>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</si>
  <si>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</si>
  <si>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</si>
  <si>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</si>
  <si>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</si>
  <si>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</si>
  <si>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</si>
  <si>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</si>
  <si>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</si>
  <si>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</si>
  <si>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</si>
  <si>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</si>
  <si>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</si>
  <si>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</si>
  <si>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</si>
  <si>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</si>
  <si>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</si>
  <si>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</si>
  <si>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</si>
  <si>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</si>
  <si>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</si>
  <si>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</si>
  <si>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</si>
  <si>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</si>
  <si>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</si>
  <si>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</si>
  <si>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</si>
  <si>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</si>
  <si>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</si>
  <si>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</si>
  <si>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</si>
  <si>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</si>
  <si>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</si>
  <si>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</si>
  <si>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</si>
  <si>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</si>
  <si>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</si>
  <si>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</si>
  <si>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</si>
  <si>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</si>
  <si>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</si>
  <si>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</si>
  <si>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</si>
  <si>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</si>
  <si>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</si>
  <si>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</si>
  <si>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</si>
  <si>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</si>
  <si>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</si>
  <si>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</si>
  <si>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</si>
  <si>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</si>
  <si>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</si>
  <si>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</si>
  <si>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</si>
  <si>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</si>
  <si>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</si>
  <si>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</si>
  <si>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</si>
  <si>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</si>
  <si>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</si>
  <si>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</si>
  <si>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</si>
  <si>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</si>
  <si>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</si>
  <si>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</si>
  <si>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</si>
  <si>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</si>
  <si>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</si>
  <si>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</si>
  <si>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</si>
  <si>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</si>
  <si>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</si>
  <si>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</si>
  <si>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</si>
  <si>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</si>
  <si>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</si>
  <si>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</si>
  <si>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</si>
  <si>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</si>
  <si>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</si>
  <si>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</si>
  <si>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</si>
  <si>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</si>
  <si>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</si>
  <si>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</si>
  <si>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</si>
  <si>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</si>
  <si>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</si>
  <si>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</si>
  <si>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</si>
  <si>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</si>
  <si>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</si>
  <si>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</si>
  <si>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</si>
  <si>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</si>
  <si>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</si>
  <si>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</si>
  <si>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</si>
  <si>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</si>
  <si>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</si>
  <si>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</si>
  <si>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</si>
  <si>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</si>
  <si>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</si>
  <si>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</si>
  <si>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</si>
  <si>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</si>
  <si>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</si>
  <si>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</si>
  <si>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</si>
  <si>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</si>
  <si>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</si>
  <si>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</si>
  <si>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</si>
  <si>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</si>
  <si>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</si>
  <si>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</si>
  <si>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</si>
  <si>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</si>
  <si>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</si>
  <si>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</si>
  <si>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</si>
  <si>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</si>
  <si>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</si>
  <si>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</si>
  <si>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</si>
  <si>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</si>
  <si>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</si>
  <si>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</si>
  <si>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</si>
  <si>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</si>
  <si>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</si>
  <si>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</si>
  <si>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</si>
  <si>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</si>
  <si>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</si>
  <si>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</si>
  <si>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</si>
  <si>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</si>
  <si>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</si>
  <si>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</si>
  <si>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</si>
  <si>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</si>
  <si>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</si>
  <si>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</si>
  <si>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</si>
  <si>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</si>
  <si>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</si>
  <si>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</si>
  <si>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</si>
  <si>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</si>
  <si>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</si>
  <si>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</si>
  <si>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</si>
  <si>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</si>
  <si>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</si>
  <si>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</si>
  <si>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</si>
  <si>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</si>
  <si>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</si>
  <si>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</si>
  <si>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</si>
  <si>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</si>
  <si>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</si>
  <si>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</si>
  <si>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</si>
  <si>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</si>
  <si>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</si>
  <si>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</si>
  <si>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</si>
  <si>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</si>
  <si>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</si>
  <si>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</si>
  <si>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</si>
  <si>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</si>
  <si>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</si>
  <si>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</si>
  <si>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</si>
  <si>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</si>
  <si>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</si>
  <si>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</si>
  <si>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</si>
  <si>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</si>
  <si>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</si>
  <si>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</si>
  <si>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</si>
  <si>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</si>
  <si>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</si>
  <si>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</si>
  <si>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</si>
  <si>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</si>
  <si>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</si>
  <si>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</si>
  <si>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</si>
  <si>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</si>
  <si>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</si>
  <si>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</si>
  <si>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</si>
  <si>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</si>
  <si>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</si>
  <si>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</si>
  <si>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</si>
  <si>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</si>
  <si>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</si>
  <si>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</si>
  <si>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</si>
  <si>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</si>
  <si>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</si>
  <si>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</si>
  <si>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</si>
  <si>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</si>
  <si>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</si>
  <si>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</si>
  <si>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</si>
  <si>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</si>
  <si>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</si>
  <si>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</si>
  <si>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</si>
  <si>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</si>
  <si>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</si>
  <si>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</si>
  <si>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</si>
  <si>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</si>
  <si>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</si>
  <si>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</si>
  <si>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</si>
  <si>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</si>
  <si>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</si>
  <si>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</si>
  <si>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</si>
  <si>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</si>
  <si>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</si>
  <si>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</si>
  <si>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</si>
  <si>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</si>
  <si>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</si>
  <si>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</si>
  <si>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</si>
  <si>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</si>
  <si>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</si>
  <si>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</si>
  <si>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</si>
  <si>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</si>
  <si>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</si>
  <si>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</si>
  <si>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</si>
  <si>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</si>
  <si>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</si>
  <si>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</si>
  <si>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</si>
  <si>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</si>
  <si>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</si>
  <si>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</si>
  <si>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</si>
  <si>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</si>
  <si>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</si>
  <si>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</si>
  <si>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</si>
  <si>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</si>
  <si>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</si>
  <si>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</si>
  <si>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</si>
  <si>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</si>
  <si>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</si>
  <si>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</si>
  <si>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</si>
  <si>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</si>
  <si>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</si>
  <si>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</si>
  <si>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</si>
  <si>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</si>
  <si>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</si>
  <si>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</si>
  <si>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</si>
  <si>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</si>
  <si>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</si>
  <si>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</si>
  <si>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</si>
  <si>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</si>
  <si>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</si>
  <si>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</si>
  <si>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</si>
  <si>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</si>
  <si>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</si>
  <si>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</si>
  <si>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</si>
  <si>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</si>
  <si>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</si>
  <si>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</si>
  <si>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</si>
  <si>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</si>
  <si>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</si>
  <si>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</si>
  <si>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</si>
  <si>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</si>
  <si>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</si>
  <si>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</si>
  <si>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</si>
  <si>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</si>
  <si>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</si>
  <si>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</si>
  <si>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</si>
  <si>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</si>
  <si>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</si>
  <si>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</si>
  <si>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</si>
  <si>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</si>
  <si>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</si>
  <si>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</si>
  <si>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</si>
  <si>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</si>
  <si>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</si>
  <si>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</si>
  <si>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</si>
  <si>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</si>
  <si>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</si>
  <si>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</si>
  <si>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</si>
  <si>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</si>
  <si>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</si>
  <si>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</si>
  <si>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</si>
  <si>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</si>
  <si>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</si>
  <si>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</si>
  <si>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</si>
  <si>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</si>
  <si>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</si>
  <si>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</si>
  <si>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</si>
  <si>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</si>
  <si>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</si>
  <si>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</si>
  <si>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</si>
  <si>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</si>
  <si>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</si>
  <si>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</si>
  <si>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</si>
  <si>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</si>
  <si>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</si>
  <si>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</si>
  <si>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</si>
  <si>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</si>
  <si>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</si>
  <si>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</si>
  <si>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</si>
  <si>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</si>
  <si>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</si>
  <si>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</si>
  <si>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</si>
  <si>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</si>
  <si>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</si>
  <si>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</si>
  <si>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</si>
  <si>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</si>
  <si>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</si>
  <si>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</si>
  <si>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</si>
  <si>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</si>
  <si>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</si>
  <si>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</si>
  <si>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</si>
  <si>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</si>
  <si>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</si>
  <si>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</si>
  <si>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</si>
  <si>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</si>
  <si>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</si>
  <si>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</si>
  <si>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</si>
  <si>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</si>
  <si>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</si>
  <si>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</si>
  <si>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</si>
  <si>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</si>
  <si>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</si>
  <si>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</si>
  <si>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</si>
  <si>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</si>
  <si>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</si>
  <si>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</si>
  <si>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</si>
  <si>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</si>
  <si>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</si>
  <si>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</si>
  <si>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</si>
  <si>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</si>
  <si>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</si>
  <si>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</si>
  <si>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</si>
  <si>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</si>
  <si>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</si>
  <si>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</si>
  <si>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</si>
  <si>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</si>
  <si>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</si>
  <si>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</si>
  <si>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</si>
  <si>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</si>
  <si>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</si>
  <si>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</si>
  <si>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</si>
  <si>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</si>
  <si>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</si>
  <si>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</si>
  <si>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</si>
  <si>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</si>
  <si>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</si>
  <si>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</si>
  <si>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</si>
  <si>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</si>
  <si>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</si>
  <si>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</si>
  <si>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</si>
  <si>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</si>
  <si>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</si>
  <si>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</si>
  <si>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</si>
  <si>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</si>
  <si>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</si>
  <si>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</si>
  <si>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</si>
  <si>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</si>
  <si>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</si>
  <si>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</si>
  <si>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</si>
  <si>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</si>
  <si>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</si>
  <si>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</si>
  <si>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</si>
  <si>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</si>
  <si>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</si>
  <si>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</si>
  <si>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</si>
  <si>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</si>
  <si>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</si>
  <si>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</si>
  <si>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</si>
  <si>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</si>
  <si>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</si>
  <si>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</si>
  <si>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</si>
  <si>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</si>
  <si>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</si>
  <si>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</si>
  <si>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</si>
  <si>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</si>
  <si>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</si>
  <si>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</si>
  <si>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</si>
  <si>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</si>
  <si>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</si>
  <si>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</si>
  <si>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</si>
  <si>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</si>
  <si>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</si>
  <si>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</si>
  <si>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</si>
  <si>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</si>
  <si>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</si>
  <si>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</si>
  <si>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</si>
  <si>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</si>
  <si>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</si>
  <si>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</si>
  <si>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</si>
  <si>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</si>
  <si>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</si>
  <si>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</si>
  <si>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</si>
  <si>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</si>
  <si>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</si>
  <si>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</si>
  <si>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</si>
  <si>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</si>
  <si>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</si>
  <si>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</si>
  <si>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</si>
  <si>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</si>
  <si>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</si>
  <si>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</si>
  <si>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</si>
  <si>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</si>
  <si>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</si>
  <si>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</si>
  <si>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</si>
  <si>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</si>
  <si>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</si>
  <si>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</si>
  <si>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</si>
  <si>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</si>
  <si>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</si>
  <si>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</si>
  <si>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</si>
  <si>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</si>
  <si>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</si>
  <si>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</si>
  <si>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</si>
  <si>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</si>
  <si>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</si>
  <si>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</si>
  <si>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</si>
  <si>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</si>
  <si>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</si>
  <si>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</si>
  <si>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</si>
  <si>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</si>
  <si>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</si>
  <si>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</si>
  <si>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</si>
  <si>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</si>
  <si>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</si>
  <si>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</si>
  <si>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</si>
  <si>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</si>
  <si>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</si>
  <si>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</si>
  <si>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</si>
  <si>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</si>
  <si>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</si>
  <si>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</si>
  <si>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</si>
  <si>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</si>
  <si>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</si>
  <si>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</si>
  <si>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</si>
  <si>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</si>
  <si>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</si>
  <si>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</si>
  <si>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</si>
  <si>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</si>
  <si>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</si>
  <si>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</si>
  <si>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</si>
  <si>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</si>
  <si>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</si>
  <si>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</si>
  <si>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</si>
  <si>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</si>
  <si>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</si>
  <si>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</si>
  <si>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</si>
  <si>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</si>
  <si>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</si>
  <si>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</si>
  <si>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</si>
  <si>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</si>
  <si>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</si>
  <si>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</si>
  <si>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</si>
  <si>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</si>
  <si>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</si>
  <si>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</si>
  <si>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</si>
  <si>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</si>
  <si>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</si>
  <si>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</si>
  <si>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</si>
  <si>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</si>
  <si>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</si>
  <si>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</si>
  <si>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</si>
  <si>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</si>
  <si>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</si>
  <si>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</si>
  <si>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</si>
  <si>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</si>
  <si>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</si>
  <si>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</si>
  <si>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</si>
  <si>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</si>
  <si>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</si>
  <si>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</si>
  <si>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</si>
  <si>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</si>
  <si>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</si>
  <si>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</si>
  <si>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</si>
  <si>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</si>
  <si>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</si>
  <si>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</si>
  <si>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</si>
  <si>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</si>
  <si>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</si>
  <si>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</si>
  <si>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</si>
  <si>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</si>
  <si>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</si>
  <si>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</si>
  <si>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</si>
  <si>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</si>
  <si>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</si>
  <si>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</si>
  <si>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</si>
  <si>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</si>
  <si>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</si>
  <si>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</si>
  <si>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</si>
  <si>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</si>
  <si>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</si>
  <si>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</si>
  <si>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</si>
  <si>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</si>
  <si>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</si>
  <si>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</si>
  <si>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</si>
  <si>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</si>
  <si>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</si>
  <si>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</si>
  <si>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</si>
  <si>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</si>
  <si>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</si>
  <si>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</si>
  <si>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</si>
  <si>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</si>
  <si>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</si>
  <si>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</si>
  <si>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</si>
  <si>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</si>
  <si>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</si>
  <si>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</si>
  <si>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</si>
  <si>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</si>
  <si>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</si>
  <si>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</si>
  <si>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</si>
  <si>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</si>
  <si>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</si>
  <si>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</si>
  <si>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</si>
  <si>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</si>
  <si>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</si>
  <si>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</si>
  <si>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</si>
  <si>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</si>
  <si>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</si>
  <si>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</si>
  <si>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</si>
  <si>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</si>
  <si>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</si>
  <si>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</si>
  <si>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</si>
  <si>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</si>
  <si>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</si>
  <si>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</si>
  <si>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</si>
  <si>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</si>
  <si>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</si>
  <si>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</si>
  <si>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</si>
  <si>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</si>
  <si>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</si>
  <si>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</si>
  <si>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</si>
  <si>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</si>
  <si>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</si>
  <si>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</si>
  <si>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</si>
  <si>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</si>
  <si>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</si>
  <si>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</si>
  <si>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</si>
  <si>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</si>
  <si>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</si>
  <si>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</si>
  <si>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</si>
  <si>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</si>
  <si>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</si>
  <si>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</si>
  <si>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</si>
  <si>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</si>
  <si>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</si>
  <si>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</si>
  <si>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</si>
  <si>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</si>
  <si>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</si>
  <si>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</si>
  <si>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</si>
  <si>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</si>
  <si>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</si>
  <si>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</si>
  <si>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</si>
  <si>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</si>
  <si>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</si>
  <si>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</si>
  <si>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</si>
  <si>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</si>
  <si>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</si>
  <si>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</si>
  <si>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</si>
  <si>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</si>
  <si>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</si>
  <si>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</si>
  <si>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</si>
  <si>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</si>
  <si>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</si>
  <si>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</si>
  <si>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</si>
  <si>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</si>
  <si>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</si>
  <si>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</si>
  <si>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</si>
  <si>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</si>
  <si>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</si>
  <si>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</si>
  <si>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</si>
  <si>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</si>
  <si>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</si>
  <si>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</si>
  <si>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</si>
  <si>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</si>
  <si>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</si>
  <si>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</si>
  <si>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</si>
  <si>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</si>
  <si>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</si>
  <si>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</si>
  <si>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</si>
  <si>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</si>
  <si>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</si>
  <si>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</si>
  <si>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</si>
  <si>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</si>
  <si>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</si>
  <si>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</si>
  <si>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</si>
  <si>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</si>
  <si>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</si>
  <si>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</si>
  <si>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</si>
  <si>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</si>
  <si>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</si>
  <si>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</si>
  <si>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</si>
  <si>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</si>
  <si>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</si>
  <si>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</si>
  <si>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</si>
  <si>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</si>
  <si>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</si>
  <si>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</si>
  <si>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</si>
  <si>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</si>
  <si>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</si>
  <si>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</si>
  <si>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</si>
  <si>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</si>
  <si>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</si>
  <si>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</si>
  <si>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</si>
  <si>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</si>
  <si>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</si>
  <si>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</si>
  <si>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</si>
  <si>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</si>
  <si>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</si>
  <si>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</si>
  <si>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</si>
  <si>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</si>
  <si>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</si>
  <si>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</si>
  <si>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</si>
  <si>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</si>
  <si>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</si>
  <si>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</si>
  <si>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</si>
  <si>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</si>
  <si>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</si>
  <si>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</si>
  <si>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</si>
  <si>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</si>
  <si>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</si>
  <si>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</si>
  <si>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</si>
  <si>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</si>
  <si>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</si>
  <si>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</si>
  <si>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</si>
  <si>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</si>
  <si>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</si>
  <si>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</si>
  <si>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</si>
  <si>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</si>
  <si>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</si>
  <si>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</si>
  <si>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</si>
  <si>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</si>
  <si>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</si>
  <si>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</si>
  <si>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</si>
  <si>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</si>
  <si>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</si>
  <si>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</si>
  <si>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</si>
  <si>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</si>
  <si>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</si>
  <si>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</si>
  <si>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</si>
  <si>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</si>
  <si>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</si>
  <si>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</si>
  <si>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</si>
  <si>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</si>
  <si>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</si>
  <si>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</si>
  <si>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</si>
  <si>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</si>
  <si>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</si>
  <si>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</si>
  <si>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</si>
  <si>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</si>
  <si>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</si>
  <si>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</si>
  <si>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</si>
  <si>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</si>
  <si>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</si>
  <si>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</si>
  <si>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</si>
  <si>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</si>
  <si>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</si>
  <si>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</si>
  <si>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</si>
  <si>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</si>
  <si>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</si>
  <si>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</si>
  <si>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</si>
  <si>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</si>
  <si>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</si>
  <si>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</si>
  <si>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</si>
  <si>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</si>
  <si>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</si>
  <si>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</si>
  <si>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</si>
  <si>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</si>
  <si>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</si>
  <si>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</si>
  <si>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</si>
  <si>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</si>
  <si>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</si>
  <si>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</si>
  <si>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</si>
  <si>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</si>
  <si>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</si>
  <si>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</si>
  <si>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</si>
  <si>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</si>
  <si>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</si>
  <si>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</si>
  <si>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</si>
  <si>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</si>
  <si>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</si>
  <si>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</si>
  <si>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</si>
  <si>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</si>
  <si>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</si>
  <si>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</si>
  <si>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</si>
  <si>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</si>
  <si>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</si>
  <si>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</si>
  <si>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</si>
  <si>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</si>
  <si>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</si>
  <si>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</si>
  <si>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</si>
  <si>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</si>
  <si>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</si>
  <si>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</si>
  <si>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</si>
  <si>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</si>
  <si>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</si>
  <si>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</si>
  <si>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</si>
  <si>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</si>
  <si>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</si>
  <si>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</si>
  <si>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</si>
  <si>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</si>
  <si>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</si>
  <si>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</si>
  <si>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</si>
  <si>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</si>
  <si>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</si>
  <si>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</si>
  <si>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</si>
  <si>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</si>
  <si>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</si>
  <si>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</si>
  <si>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</si>
  <si>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</si>
  <si>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</si>
  <si>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</si>
  <si>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</si>
  <si>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</si>
  <si>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</si>
  <si>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</si>
  <si>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</si>
  <si>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</si>
  <si>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</si>
  <si>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</si>
  <si>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</si>
  <si>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</si>
  <si>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</si>
  <si>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</si>
  <si>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</si>
  <si>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</si>
  <si>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</si>
  <si>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</si>
  <si>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</si>
  <si>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</si>
  <si>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</si>
  <si>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</si>
  <si>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</si>
  <si>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</si>
  <si>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</si>
  <si>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</si>
  <si>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</si>
  <si>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</si>
  <si>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</si>
  <si>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</si>
  <si>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</si>
  <si>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</si>
  <si>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</si>
  <si>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</si>
  <si>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</si>
  <si>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</si>
  <si>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</si>
  <si>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</si>
  <si>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</si>
  <si>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</si>
  <si>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</si>
  <si>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</si>
  <si>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</si>
  <si>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</si>
  <si>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</si>
  <si>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</si>
  <si>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</si>
  <si>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</si>
  <si>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</si>
  <si>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</si>
  <si>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</si>
  <si>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</si>
  <si>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</si>
  <si>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</si>
  <si>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</si>
  <si>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</si>
  <si>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</si>
  <si>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</si>
  <si>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</si>
  <si>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</si>
  <si>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</si>
  <si>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</si>
  <si>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</si>
  <si>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</si>
  <si>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</si>
  <si>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</si>
  <si>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</si>
  <si>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</si>
  <si>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</si>
  <si>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</si>
  <si>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</si>
  <si>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</si>
  <si>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</si>
  <si>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</si>
  <si>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</si>
  <si>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</si>
  <si>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</si>
  <si>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</si>
  <si>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</si>
  <si>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</si>
  <si>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</si>
  <si>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</si>
  <si>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</si>
  <si>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</si>
  <si>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</si>
  <si>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</si>
  <si>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</si>
  <si>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</si>
  <si>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</si>
  <si>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</si>
  <si>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</si>
  <si>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</si>
  <si>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</si>
  <si>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</si>
  <si>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</si>
  <si>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</si>
  <si>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</si>
  <si>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</si>
  <si>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</si>
  <si>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</si>
  <si>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</si>
  <si>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</si>
  <si>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</si>
  <si>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</si>
  <si>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</si>
  <si>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</si>
  <si>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</si>
  <si>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</si>
  <si>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</si>
  <si>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</si>
  <si>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</si>
  <si>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</si>
  <si>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</si>
  <si>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</si>
  <si>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</si>
  <si>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</si>
  <si>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</si>
  <si>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</si>
  <si>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</si>
  <si>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</si>
  <si>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</si>
  <si>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</si>
  <si>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</si>
  <si>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</si>
  <si>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</si>
  <si>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</si>
  <si>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</si>
  <si>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</si>
  <si>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</si>
  <si>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</si>
  <si>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</si>
  <si>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</si>
  <si>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</si>
  <si>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</si>
  <si>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</si>
  <si>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</si>
  <si>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</si>
  <si>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</si>
  <si>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</si>
  <si>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</si>
  <si>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</si>
  <si>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</si>
  <si>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</si>
  <si>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</si>
  <si>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</si>
  <si>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</si>
  <si>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</si>
  <si>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</si>
  <si>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</si>
  <si>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</si>
  <si>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</si>
  <si>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</si>
  <si>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</si>
  <si>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</si>
  <si>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</si>
  <si>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</si>
  <si>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</si>
  <si>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</si>
  <si>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</si>
  <si>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</si>
  <si>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</si>
  <si>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</si>
  <si>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</si>
  <si>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</si>
  <si>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</si>
  <si>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</si>
  <si>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</si>
  <si>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</si>
  <si>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</si>
  <si>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</si>
  <si>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</si>
  <si>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</si>
  <si>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</si>
  <si>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</si>
  <si>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</si>
  <si>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</si>
  <si>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</si>
  <si>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</si>
  <si>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</si>
  <si>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</si>
  <si>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</si>
  <si>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</si>
  <si>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</si>
  <si>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</si>
  <si>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</si>
  <si>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</si>
  <si>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</si>
  <si>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</si>
  <si>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</si>
  <si>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</si>
  <si>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</si>
  <si>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</si>
  <si>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</si>
  <si>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</si>
  <si>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</si>
  <si>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</si>
  <si>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</si>
  <si>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</si>
  <si>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</si>
  <si>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</si>
  <si>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</si>
  <si>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</si>
  <si>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</si>
  <si>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</si>
  <si>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</si>
  <si>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</si>
  <si>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</si>
  <si>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</si>
  <si>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</si>
  <si>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</si>
  <si>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</si>
  <si>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</si>
  <si>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</si>
  <si>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</si>
  <si>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</si>
  <si>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</si>
  <si>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</si>
  <si>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</si>
  <si>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</si>
  <si>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</si>
  <si>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</si>
  <si>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</si>
  <si>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</si>
  <si>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</si>
  <si>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</si>
  <si>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</si>
  <si>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</si>
  <si>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</si>
  <si>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</si>
  <si>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</si>
  <si>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</si>
  <si>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</si>
  <si>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</si>
  <si>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</si>
  <si>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</si>
  <si>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</si>
  <si>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</si>
  <si>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</si>
  <si>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</si>
  <si>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</si>
  <si>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</si>
  <si>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</si>
  <si>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</si>
  <si>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</si>
  <si>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</si>
  <si>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</si>
  <si>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</si>
  <si>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</si>
  <si>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</si>
  <si>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</si>
  <si>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</si>
  <si>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</si>
  <si>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</si>
  <si>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</si>
  <si>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</si>
  <si>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</si>
  <si>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</si>
  <si>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</si>
  <si>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</si>
  <si>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</si>
  <si>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</si>
  <si>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</si>
  <si>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</si>
  <si>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</si>
  <si>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</si>
  <si>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</si>
  <si>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</si>
  <si>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</si>
  <si>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</si>
  <si>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</si>
  <si>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</si>
  <si>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</si>
  <si>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</si>
  <si>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</si>
  <si>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</si>
  <si>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</si>
  <si>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</si>
  <si>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</si>
  <si>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</si>
  <si>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</si>
  <si>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</si>
  <si>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</si>
  <si>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</si>
  <si>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</si>
  <si>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</si>
  <si>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</si>
  <si>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</si>
  <si>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</si>
  <si>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</si>
  <si>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</si>
  <si>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</si>
  <si>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</si>
  <si>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</si>
  <si>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</si>
  <si>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</si>
  <si>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</si>
  <si>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</si>
  <si>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</si>
  <si>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</si>
  <si>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</si>
  <si>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</si>
  <si>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</si>
  <si>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</si>
  <si>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</si>
  <si>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</si>
  <si>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</si>
  <si>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</si>
  <si>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</si>
  <si>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</si>
  <si>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</si>
  <si>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</si>
  <si>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</si>
  <si>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</si>
  <si>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</si>
  <si>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</si>
  <si>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</si>
  <si>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</si>
  <si>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</si>
  <si>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</si>
  <si>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</si>
  <si>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</si>
  <si>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</si>
  <si>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</si>
  <si>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</si>
  <si>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</si>
  <si>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</si>
  <si>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</si>
  <si>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</si>
  <si>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</si>
  <si>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</si>
  <si>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</si>
  <si>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</si>
  <si>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</si>
  <si>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</si>
  <si>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</si>
  <si>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</si>
  <si>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</si>
  <si>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</si>
  <si>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</si>
  <si>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</si>
  <si>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</si>
  <si>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</si>
  <si>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</si>
  <si>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</si>
  <si>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</si>
  <si>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</si>
  <si>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</si>
  <si>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</si>
  <si>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</si>
  <si>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</si>
  <si>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</si>
  <si>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</si>
  <si>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</si>
  <si>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</si>
  <si>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</si>
  <si>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</si>
  <si>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</si>
  <si>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</si>
  <si>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</si>
  <si>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</si>
  <si>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</si>
  <si>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</si>
  <si>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</si>
  <si>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</si>
  <si>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</si>
  <si>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</si>
  <si>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</si>
  <si>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</si>
  <si>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</si>
  <si>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</si>
  <si>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</si>
  <si>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</si>
  <si>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</si>
  <si>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</si>
  <si>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</si>
  <si>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</si>
  <si>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</si>
  <si>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</si>
  <si>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</si>
  <si>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</si>
  <si>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</si>
  <si>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</si>
  <si>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</si>
  <si>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</si>
  <si>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</si>
  <si>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</si>
  <si>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</si>
  <si>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</si>
  <si>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</si>
  <si>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</si>
  <si>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</si>
  <si>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</si>
  <si>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</si>
  <si>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</si>
  <si>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</si>
  <si>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</si>
  <si>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</si>
  <si>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</si>
  <si>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</si>
  <si>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</si>
  <si>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</si>
  <si>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</si>
  <si>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</si>
  <si>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</si>
  <si>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</si>
  <si>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</si>
  <si>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</si>
  <si>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</si>
  <si>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</si>
  <si>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</si>
  <si>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</si>
  <si>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</si>
  <si>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</si>
  <si>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</si>
  <si>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</si>
  <si>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</si>
  <si>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</si>
  <si>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</si>
  <si>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</si>
  <si>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</si>
  <si>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</si>
  <si>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</si>
  <si>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</si>
  <si>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</si>
  <si>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</si>
  <si>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</si>
  <si>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</si>
  <si>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</si>
  <si>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</si>
  <si>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</si>
  <si>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</si>
  <si>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</si>
  <si>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</si>
  <si>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</si>
  <si>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</si>
  <si>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</si>
  <si>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</si>
  <si>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</si>
  <si>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</si>
  <si>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</si>
  <si>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</si>
  <si>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</si>
  <si>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</si>
  <si>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</si>
  <si>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</si>
  <si>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</si>
  <si>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</si>
  <si>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</si>
  <si>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</si>
  <si>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</si>
  <si>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</si>
  <si>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</si>
  <si>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</si>
  <si>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</si>
  <si>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</si>
  <si>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</si>
  <si>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</si>
  <si>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</si>
  <si>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</si>
  <si>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</si>
  <si>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</si>
  <si>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</si>
  <si>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</si>
  <si>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</si>
  <si>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</si>
  <si>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</si>
  <si>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</si>
  <si>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</si>
  <si>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</si>
  <si>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</si>
  <si>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</si>
  <si>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</si>
  <si>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</si>
  <si>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</si>
  <si>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</si>
  <si>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</si>
  <si>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</si>
  <si>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</si>
  <si>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</si>
  <si>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</si>
  <si>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</si>
  <si>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</si>
  <si>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</si>
  <si>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</si>
  <si>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</si>
  <si>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</si>
  <si>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</si>
  <si>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</si>
  <si>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</si>
  <si>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</si>
  <si>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</si>
  <si>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</si>
  <si>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</si>
  <si>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</si>
  <si>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</si>
  <si>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</si>
  <si>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</si>
  <si>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</si>
  <si>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</si>
  <si>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</si>
  <si>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</si>
  <si>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</si>
  <si>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</si>
  <si>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</si>
  <si>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</si>
  <si>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</si>
  <si>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</si>
  <si>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</si>
  <si>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</si>
  <si>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</si>
  <si>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</si>
  <si>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</si>
  <si>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</si>
  <si>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</si>
  <si>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</si>
  <si>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</si>
  <si>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</si>
  <si>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</si>
  <si>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</si>
  <si>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</si>
  <si>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</si>
  <si>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</si>
  <si>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</si>
  <si>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</si>
  <si>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</si>
  <si>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</si>
  <si>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</si>
  <si>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</si>
  <si>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</si>
  <si>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</si>
  <si>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</si>
  <si>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</si>
  <si>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</si>
  <si>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</si>
  <si>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</si>
  <si>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</si>
  <si>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</si>
  <si>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</si>
  <si>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</si>
  <si>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</si>
  <si>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</si>
  <si>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</si>
  <si>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</si>
  <si>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</si>
  <si>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</si>
  <si>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</si>
  <si>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</si>
  <si>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</si>
  <si>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</si>
  <si>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</si>
  <si>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</si>
  <si>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</si>
  <si>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</si>
  <si>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</si>
  <si>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</si>
  <si>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</si>
  <si>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</si>
  <si>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</si>
  <si>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</si>
  <si>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</si>
  <si>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</si>
  <si>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</si>
  <si>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</si>
  <si>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</si>
  <si>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</si>
  <si>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</si>
  <si>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</si>
  <si>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</si>
  <si>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</si>
  <si>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</si>
  <si>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</si>
  <si>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</si>
  <si>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</si>
  <si>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</si>
  <si>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</si>
  <si>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</si>
  <si>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</si>
  <si>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</si>
  <si>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</si>
  <si>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</si>
  <si>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</si>
  <si>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</si>
  <si>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</si>
  <si>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</si>
  <si>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</si>
  <si>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</si>
  <si>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</si>
  <si>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</si>
  <si>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</si>
  <si>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</si>
  <si>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</si>
  <si>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</si>
  <si>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</si>
  <si>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</si>
  <si>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</si>
  <si>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</si>
  <si>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</si>
  <si>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</si>
  <si>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</si>
  <si>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</si>
  <si>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</si>
  <si>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</si>
  <si>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</si>
  <si>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</si>
  <si>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</si>
  <si>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</si>
  <si>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</si>
  <si>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</si>
  <si>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</si>
  <si>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</si>
  <si>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</si>
  <si>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</si>
  <si>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</si>
  <si>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</si>
  <si>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</si>
  <si>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</si>
  <si>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</si>
  <si>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</si>
  <si>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</si>
  <si>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</si>
  <si>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</si>
  <si>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</si>
  <si>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</si>
  <si>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</si>
  <si>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</si>
  <si>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</si>
  <si>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</si>
  <si>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</si>
  <si>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</si>
  <si>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</si>
  <si>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</si>
  <si>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</si>
  <si>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</si>
  <si>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</si>
  <si>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</si>
  <si>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</si>
  <si>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</si>
  <si>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</si>
  <si>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</si>
  <si>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</si>
  <si>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</si>
  <si>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</si>
  <si>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</si>
  <si>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</si>
  <si>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</si>
  <si>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</si>
  <si>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</si>
  <si>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</si>
  <si>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</si>
  <si>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</si>
  <si>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</si>
  <si>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</si>
  <si>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</si>
  <si>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</si>
  <si>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</si>
  <si>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</si>
  <si>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</si>
  <si>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</si>
  <si>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</si>
  <si>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</si>
  <si>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</si>
  <si>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</si>
  <si>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</si>
  <si>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</si>
  <si>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</si>
  <si>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</si>
  <si>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</si>
  <si>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</si>
  <si>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</si>
  <si>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</si>
  <si>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</si>
  <si>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</si>
  <si>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</si>
  <si>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</si>
  <si>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</si>
  <si>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</si>
  <si>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</si>
  <si>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</si>
  <si>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</si>
  <si>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</si>
  <si>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</si>
  <si>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</si>
  <si>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</si>
  <si>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</si>
  <si>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</si>
  <si>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</si>
  <si>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</si>
  <si>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</si>
  <si>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</si>
  <si>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</si>
  <si>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</si>
  <si>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</si>
  <si>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</si>
  <si>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</si>
  <si>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</si>
  <si>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</si>
  <si>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</si>
  <si>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</si>
  <si>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</si>
  <si>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</si>
  <si>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</si>
  <si>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</si>
  <si>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</si>
  <si>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</si>
  <si>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</si>
  <si>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</si>
  <si>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</si>
  <si>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</si>
  <si>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</si>
  <si>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</si>
  <si>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</si>
  <si>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</si>
  <si>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</si>
  <si>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</si>
  <si>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</si>
  <si>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</si>
  <si>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</si>
  <si>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</si>
  <si>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</si>
  <si>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</si>
  <si>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</si>
  <si>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</si>
  <si>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</si>
  <si>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</si>
  <si>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</si>
  <si>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</si>
  <si>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</si>
  <si>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</si>
  <si>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</si>
  <si>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</si>
  <si>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</si>
  <si>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</si>
  <si>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</si>
  <si>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</si>
  <si>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</si>
  <si>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</si>
  <si>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</si>
  <si>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</si>
  <si>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</si>
  <si>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</si>
  <si>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</si>
  <si>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</si>
  <si>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</si>
  <si>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</si>
  <si>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</si>
  <si>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</si>
  <si>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</si>
  <si>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</si>
  <si>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</si>
  <si>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</si>
  <si>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</si>
  <si>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</si>
  <si>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</si>
  <si>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</si>
  <si>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</si>
  <si>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</si>
  <si>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</si>
  <si>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</si>
  <si>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</si>
  <si>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</si>
  <si>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</si>
  <si>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</si>
  <si>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</si>
  <si>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</si>
  <si>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</si>
  <si>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</si>
  <si>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</si>
  <si>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</si>
  <si>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</si>
  <si>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</si>
  <si>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</si>
  <si>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</si>
  <si>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</si>
  <si>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</si>
  <si>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</si>
  <si>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</si>
  <si>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</si>
  <si>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</si>
  <si>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</si>
  <si>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</si>
  <si>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</si>
  <si>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</si>
  <si>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</si>
  <si>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</si>
  <si>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</si>
  <si>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</si>
  <si>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</si>
  <si>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</si>
  <si>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</si>
  <si>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</si>
  <si>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</si>
  <si>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</si>
  <si>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</si>
  <si>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</si>
  <si>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</si>
  <si>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</si>
  <si>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</si>
  <si>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</si>
  <si>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</si>
  <si>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</si>
  <si>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</si>
  <si>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</si>
  <si>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</si>
  <si>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</si>
  <si>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</si>
  <si>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</si>
  <si>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</si>
  <si>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</si>
  <si>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</si>
  <si>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</si>
  <si>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</si>
  <si>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</si>
  <si>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</si>
  <si>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</si>
  <si>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</si>
  <si>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</si>
  <si>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</si>
  <si>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</si>
  <si>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</si>
  <si>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</si>
  <si>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</si>
  <si>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</si>
  <si>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</si>
  <si>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</si>
  <si>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</si>
  <si>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</si>
  <si>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</si>
  <si>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</si>
  <si>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</si>
  <si>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</si>
  <si>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</si>
  <si>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</si>
  <si>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</si>
  <si>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</si>
  <si>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</si>
  <si>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</si>
  <si>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</si>
  <si>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</si>
  <si>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</si>
  <si>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</si>
  <si>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</si>
  <si>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</si>
  <si>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</si>
  <si>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</si>
  <si>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</si>
  <si>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</si>
  <si>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</si>
  <si>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</si>
  <si>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</si>
  <si>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</si>
  <si>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</si>
  <si>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</si>
  <si>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</si>
  <si>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</si>
  <si>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</si>
  <si>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</si>
  <si>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</si>
  <si>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</si>
  <si>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</si>
  <si>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</si>
  <si>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</si>
  <si>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</si>
  <si>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</si>
  <si>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</si>
  <si>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</si>
  <si>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</si>
  <si>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</si>
  <si>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</si>
  <si>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</si>
  <si>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</si>
  <si>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</si>
  <si>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</si>
  <si>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</si>
  <si>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</si>
  <si>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</si>
  <si>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</si>
  <si>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</si>
  <si>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</si>
  <si>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</si>
  <si>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</si>
  <si>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</si>
  <si>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</si>
  <si>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</si>
  <si>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</si>
  <si>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</si>
  <si>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</si>
  <si>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</si>
  <si>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</si>
  <si>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</si>
  <si>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</si>
  <si>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</si>
  <si>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</si>
  <si>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</si>
  <si>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</si>
  <si>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</si>
  <si>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</si>
  <si>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</si>
  <si>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</si>
  <si>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</si>
  <si>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</si>
  <si>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</si>
  <si>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</si>
  <si>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</si>
  <si>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</si>
  <si>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</si>
  <si>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</si>
  <si>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</si>
  <si>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</si>
  <si>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</si>
  <si>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</si>
  <si>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</si>
  <si>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</si>
  <si>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</si>
  <si>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</si>
  <si>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</si>
  <si>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</si>
  <si>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</si>
  <si>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</si>
  <si>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</si>
  <si>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</si>
  <si>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</si>
  <si>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</si>
  <si>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</si>
  <si>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</si>
  <si>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</si>
  <si>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</si>
  <si>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</si>
  <si>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</si>
  <si>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</si>
  <si>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</si>
  <si>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</si>
  <si>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</si>
  <si>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</si>
  <si>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</si>
  <si>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</si>
  <si>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</si>
  <si>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</si>
  <si>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</si>
  <si>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</si>
  <si>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</si>
  <si>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</si>
  <si>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</si>
  <si>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</si>
  <si>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</si>
  <si>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</si>
  <si>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</si>
  <si>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</si>
  <si>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</si>
  <si>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</si>
  <si>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</si>
  <si>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</si>
  <si>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</si>
  <si>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</si>
  <si>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</si>
  <si>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</si>
  <si>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</si>
  <si>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</si>
  <si>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</si>
  <si>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</si>
  <si>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</si>
  <si>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</si>
  <si>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</si>
  <si>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</si>
  <si>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</si>
  <si>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</si>
  <si>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</si>
  <si>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</si>
  <si>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</si>
  <si>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</si>
  <si>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</si>
  <si>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</si>
  <si>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</si>
  <si>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</si>
  <si>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</si>
  <si>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</si>
  <si>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</si>
  <si>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</si>
  <si>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</si>
  <si>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</si>
  <si>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</si>
  <si>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</si>
  <si>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</si>
  <si>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</si>
  <si>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</si>
  <si>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</si>
  <si>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</si>
  <si>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</si>
  <si>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</si>
  <si>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</si>
  <si>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</si>
  <si>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</si>
  <si>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</si>
  <si>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</si>
  <si>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</si>
  <si>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</si>
  <si>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</si>
  <si>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</si>
  <si>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</si>
  <si>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</si>
  <si>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</si>
  <si>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</si>
  <si>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</si>
  <si>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</si>
  <si>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</si>
  <si>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</si>
  <si>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</si>
  <si>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</si>
  <si>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</si>
  <si>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</si>
  <si>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</si>
  <si>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</si>
  <si>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</si>
  <si>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</si>
  <si>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</si>
  <si>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</si>
  <si>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</si>
  <si>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</si>
  <si>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</si>
  <si>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</si>
  <si>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</si>
  <si>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</si>
  <si>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</si>
  <si>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</si>
  <si>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</si>
  <si>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</si>
  <si>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</si>
  <si>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</si>
  <si>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</si>
  <si>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</si>
  <si>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</si>
  <si>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</si>
  <si>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</si>
  <si>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</si>
  <si>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</si>
  <si>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</si>
  <si>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</si>
  <si>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</si>
  <si>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</si>
  <si>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</si>
  <si>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</si>
  <si>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</si>
  <si>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</si>
  <si>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</si>
  <si>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</si>
  <si>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</si>
  <si>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</si>
  <si>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</si>
  <si>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</si>
  <si>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</si>
  <si>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</si>
  <si>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</si>
  <si>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</si>
  <si>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</si>
  <si>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</si>
  <si>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</si>
  <si>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</si>
  <si>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</si>
  <si>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</si>
  <si>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</si>
  <si>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</si>
  <si>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</si>
  <si>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</si>
  <si>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</si>
  <si>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</si>
  <si>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</si>
  <si>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</si>
  <si>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</si>
  <si>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</si>
  <si>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</si>
  <si>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</si>
  <si>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</si>
  <si>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</si>
  <si>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</si>
  <si>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</si>
  <si>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</si>
  <si>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</si>
  <si>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</si>
  <si>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</si>
  <si>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</si>
  <si>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</si>
  <si>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</si>
  <si>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</si>
  <si>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</si>
  <si>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</si>
  <si>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</si>
  <si>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</si>
  <si>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</si>
  <si>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</si>
  <si>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</si>
  <si>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</si>
  <si>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</si>
  <si>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</si>
  <si>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</si>
  <si>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</si>
  <si>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</si>
  <si>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</si>
  <si>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</si>
  <si>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</si>
  <si>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</si>
  <si>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</si>
  <si>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</si>
  <si>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</si>
  <si>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</si>
  <si>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</si>
  <si>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</si>
  <si>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</si>
  <si>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</si>
  <si>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</si>
  <si>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</si>
  <si>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</si>
  <si>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</si>
  <si>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</si>
  <si>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</si>
  <si>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</si>
  <si>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</si>
  <si>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</si>
  <si>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</si>
  <si>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</si>
  <si>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</si>
  <si>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</si>
  <si>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</si>
  <si>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</si>
  <si>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</si>
  <si>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</si>
  <si>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</si>
  <si>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</si>
  <si>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</si>
  <si>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</si>
  <si>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</si>
  <si>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</si>
  <si>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</si>
  <si>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</si>
  <si>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</si>
  <si>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</si>
  <si>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</si>
  <si>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</si>
  <si>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</si>
  <si>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</si>
  <si>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</si>
  <si>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</si>
  <si>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</si>
  <si>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</si>
  <si>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</si>
  <si>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</si>
  <si>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</si>
  <si>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</si>
  <si>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</si>
  <si>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</si>
  <si>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</si>
  <si>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</si>
  <si>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</si>
  <si>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</si>
  <si>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</si>
  <si>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</si>
  <si>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</si>
  <si>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</si>
  <si>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</si>
  <si>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</si>
  <si>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</si>
  <si>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</si>
  <si>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</si>
  <si>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</si>
  <si>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</si>
  <si>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</si>
  <si>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</si>
  <si>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</si>
  <si>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</si>
  <si>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</si>
  <si>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</si>
  <si>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</si>
  <si>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</si>
  <si>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</si>
  <si>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</si>
  <si>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</si>
  <si>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</si>
  <si>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</si>
  <si>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</si>
  <si>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</si>
  <si>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</si>
  <si>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</si>
  <si>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</si>
  <si>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</si>
  <si>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</si>
  <si>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</si>
  <si>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</si>
  <si>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</si>
  <si>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</si>
  <si>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</si>
  <si>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</si>
  <si>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</si>
  <si>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</si>
  <si>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</si>
  <si>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</si>
  <si>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</si>
  <si>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</si>
  <si>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</si>
  <si>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</si>
  <si>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</si>
  <si>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</si>
  <si>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</si>
  <si>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</si>
  <si>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</si>
  <si>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</si>
  <si>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</si>
  <si>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</si>
  <si>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</si>
  <si>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</si>
  <si>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</si>
  <si>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</si>
  <si>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</si>
  <si>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</si>
  <si>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</si>
  <si>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</si>
  <si>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</si>
  <si>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</si>
  <si>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</si>
  <si>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</si>
  <si>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</si>
  <si>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</si>
  <si>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</si>
  <si>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</si>
  <si>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</si>
  <si>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</si>
  <si>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</si>
  <si>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</si>
  <si>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</si>
  <si>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</si>
  <si>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</si>
  <si>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</si>
  <si>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</si>
  <si>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</si>
  <si>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</si>
  <si>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</si>
  <si>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</si>
  <si>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</si>
  <si>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</si>
  <si>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</si>
  <si>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</si>
  <si>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</si>
  <si>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</si>
  <si>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</si>
  <si>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</si>
  <si>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</si>
  <si>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</si>
  <si>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</si>
  <si>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</si>
  <si>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</si>
  <si>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</si>
  <si>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</si>
  <si>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</si>
  <si>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</si>
  <si>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</si>
  <si>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</si>
  <si>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</si>
  <si>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</si>
  <si>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</si>
  <si>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</si>
  <si>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</si>
  <si>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</si>
  <si>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</si>
  <si>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</si>
  <si>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</si>
  <si>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</si>
  <si>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</si>
  <si>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</si>
  <si>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</si>
  <si>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</si>
  <si>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</si>
  <si>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</si>
  <si>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</si>
  <si>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</si>
  <si>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</si>
  <si>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</si>
  <si>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</si>
  <si>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</si>
  <si>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</si>
  <si>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</si>
  <si>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</si>
  <si>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</si>
  <si>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</si>
  <si>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</si>
  <si>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</si>
  <si>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</si>
  <si>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</si>
  <si>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</si>
  <si>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</si>
  <si>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</si>
  <si>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</si>
  <si>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</si>
  <si>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</si>
  <si>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</si>
  <si>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</si>
  <si>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</si>
  <si>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</si>
  <si>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</si>
  <si>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</si>
  <si>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</si>
  <si>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</si>
  <si>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</si>
  <si>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</si>
  <si>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</si>
  <si>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</si>
  <si>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</si>
  <si>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</si>
  <si>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</si>
  <si>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</si>
  <si>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</si>
  <si>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</si>
  <si>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</si>
  <si>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</si>
  <si>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</si>
  <si>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</si>
  <si>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</si>
  <si>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</si>
  <si>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</si>
  <si>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</si>
  <si>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</si>
  <si>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</si>
  <si>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</si>
  <si>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</si>
  <si>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</si>
  <si>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</si>
  <si>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</si>
  <si>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</si>
  <si>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</si>
  <si>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</si>
  <si>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</si>
  <si>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</si>
  <si>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</si>
  <si>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</si>
  <si>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</si>
  <si>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</si>
  <si>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</si>
  <si>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</si>
  <si>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</si>
  <si>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</si>
  <si>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</si>
  <si>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</si>
  <si>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</si>
  <si>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</si>
  <si>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</si>
  <si>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</si>
  <si>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</si>
  <si>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</si>
  <si>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</si>
  <si>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</si>
  <si>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</si>
  <si>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</si>
  <si>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</si>
  <si>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</si>
  <si>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</si>
  <si>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</si>
  <si>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</si>
  <si>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</si>
  <si>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</si>
  <si>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</si>
  <si>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</si>
  <si>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</si>
  <si>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</si>
  <si>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</si>
  <si>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</si>
  <si>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</si>
  <si>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</si>
  <si>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</si>
  <si>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</si>
  <si>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</si>
  <si>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</si>
  <si>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</si>
  <si>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</si>
  <si>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</si>
  <si>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</si>
  <si>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</si>
  <si>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</si>
  <si>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</si>
  <si>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</si>
  <si>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</si>
  <si>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</si>
  <si>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</si>
  <si>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</si>
  <si>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</si>
  <si>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</si>
  <si>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</si>
  <si>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</si>
  <si>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</si>
  <si>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</si>
  <si>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</si>
  <si>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</si>
  <si>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</si>
  <si>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</si>
  <si>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</si>
  <si>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</si>
  <si>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</si>
  <si>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</si>
  <si>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</si>
  <si>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</si>
  <si>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</si>
  <si>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</si>
  <si>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</si>
  <si>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</si>
  <si>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</si>
  <si>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</si>
  <si>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</si>
  <si>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</si>
  <si>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</si>
  <si>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</si>
  <si>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</si>
  <si>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</si>
  <si>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</si>
  <si>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</si>
  <si>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</si>
  <si>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</si>
  <si>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</si>
  <si>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</si>
  <si>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</si>
  <si>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</si>
  <si>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</si>
  <si>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</si>
  <si>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</si>
  <si>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</si>
  <si>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</si>
  <si>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</si>
  <si>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</si>
  <si>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</si>
  <si>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</si>
  <si>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</si>
  <si>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</si>
  <si>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</si>
  <si>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</si>
  <si>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</si>
  <si>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</si>
  <si>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</si>
  <si>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</si>
  <si>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</si>
  <si>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</si>
  <si>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</si>
  <si>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</si>
  <si>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</si>
  <si>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</si>
  <si>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</si>
  <si>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</si>
  <si>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</si>
  <si>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</si>
  <si>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</si>
  <si>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</si>
  <si>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</si>
  <si>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</si>
  <si>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</si>
  <si>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</si>
  <si>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</si>
  <si>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</si>
  <si>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</si>
  <si>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</si>
  <si>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</si>
  <si>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</si>
  <si>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</si>
  <si>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</si>
  <si>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</si>
  <si>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</si>
  <si>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</si>
  <si>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</si>
  <si>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</si>
  <si>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</si>
  <si>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</si>
  <si>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</si>
  <si>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</si>
  <si>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</si>
  <si>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</si>
  <si>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</si>
  <si>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</si>
  <si>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</si>
  <si>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</si>
  <si>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</si>
  <si>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</si>
  <si>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</si>
  <si>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</si>
  <si>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</si>
  <si>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</si>
  <si>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</si>
  <si>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</si>
  <si>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</si>
  <si>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</si>
  <si>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</si>
  <si>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</si>
  <si>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</si>
  <si>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</si>
  <si>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</si>
  <si>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</si>
  <si>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</si>
  <si>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</si>
  <si>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</si>
  <si>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</si>
  <si>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</si>
  <si>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</si>
  <si>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</si>
  <si>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</si>
  <si>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</si>
  <si>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</si>
  <si>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</si>
  <si>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</si>
  <si>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</si>
  <si>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</si>
  <si>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</si>
  <si>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</si>
  <si>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</si>
  <si>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</si>
  <si>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</si>
  <si>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</si>
  <si>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</si>
  <si>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</si>
  <si>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</si>
  <si>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</si>
  <si>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</si>
  <si>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</si>
  <si>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</si>
  <si>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</si>
  <si>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</si>
  <si>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</si>
  <si>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</si>
  <si>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</si>
  <si>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</si>
  <si>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</si>
  <si>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</si>
  <si>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</si>
  <si>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</si>
  <si>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</si>
  <si>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</si>
  <si>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</si>
  <si>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</si>
  <si>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</si>
  <si>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</si>
  <si>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</si>
  <si>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</si>
  <si>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</si>
  <si>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</si>
  <si>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</si>
  <si>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</si>
  <si>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</si>
  <si>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</si>
  <si>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</si>
  <si>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</si>
  <si>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</si>
  <si>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</si>
  <si>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</si>
  <si>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</si>
  <si>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</si>
  <si>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</si>
  <si>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</si>
  <si>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</si>
  <si>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</si>
  <si>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</si>
  <si>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</si>
  <si>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</si>
  <si>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</si>
  <si>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</si>
  <si>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</si>
  <si>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</si>
  <si>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</si>
  <si>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</si>
  <si>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</si>
  <si>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</si>
  <si>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</si>
  <si>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</si>
  <si>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</si>
  <si>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</si>
  <si>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</si>
  <si>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</si>
  <si>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</si>
  <si>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</si>
  <si>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</si>
  <si>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</si>
  <si>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</si>
  <si>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</si>
  <si>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</si>
  <si>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</si>
  <si>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</si>
  <si>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</si>
  <si>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</si>
  <si>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</si>
  <si>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</si>
  <si>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</si>
  <si>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</si>
  <si>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</si>
  <si>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</si>
  <si>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</si>
  <si>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</si>
  <si>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</si>
  <si>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</si>
  <si>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</si>
  <si>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</si>
  <si>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</si>
  <si>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</si>
  <si>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</si>
  <si>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</si>
  <si>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</si>
  <si>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</si>
  <si>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</si>
  <si>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</si>
  <si>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</si>
  <si>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</si>
  <si>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</si>
  <si>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</si>
  <si>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</si>
  <si>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</si>
  <si>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</si>
  <si>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</si>
  <si>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</si>
  <si>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</si>
  <si>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</si>
  <si>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</si>
  <si>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</si>
  <si>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</si>
  <si>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</si>
  <si>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</si>
  <si>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</si>
  <si>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</si>
  <si>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</si>
  <si>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</si>
  <si>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</si>
  <si>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</si>
  <si>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</si>
  <si>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</si>
  <si>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</si>
  <si>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</si>
  <si>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</si>
  <si>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</si>
  <si>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</si>
  <si>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</si>
  <si>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</si>
  <si>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</si>
  <si>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</si>
  <si>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</si>
  <si>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</si>
  <si>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</si>
  <si>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</si>
  <si>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</si>
  <si>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</si>
  <si>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</si>
  <si>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</si>
  <si>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</si>
  <si>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</si>
  <si>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</si>
  <si>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</si>
  <si>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</si>
  <si>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</si>
  <si>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</si>
  <si>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</si>
  <si>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</si>
  <si>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</si>
  <si>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</si>
  <si>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</si>
  <si>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</si>
  <si>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</si>
  <si>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</si>
  <si>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</si>
  <si>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</si>
  <si>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</si>
  <si>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</si>
  <si>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</si>
  <si>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</si>
  <si>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</si>
  <si>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</si>
  <si>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</si>
  <si>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</si>
  <si>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</si>
  <si>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</si>
  <si>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</si>
  <si>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</si>
  <si>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</si>
  <si>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</si>
  <si>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</si>
  <si>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</si>
  <si>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</si>
  <si>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</si>
  <si>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</si>
  <si>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</si>
  <si>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</si>
  <si>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</si>
  <si>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</si>
  <si>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</si>
  <si>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</si>
  <si>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</si>
  <si>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</si>
  <si>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</si>
  <si>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</si>
  <si>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</si>
  <si>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</si>
  <si>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</si>
  <si>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</si>
  <si>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</si>
  <si>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</si>
  <si>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</si>
  <si>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</si>
  <si>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</si>
  <si>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</si>
  <si>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</si>
  <si>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</si>
  <si>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</si>
  <si>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</si>
  <si>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</si>
  <si>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</si>
  <si>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</si>
  <si>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</si>
  <si>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</si>
  <si>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</si>
  <si>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</si>
  <si>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</si>
  <si>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</si>
  <si>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</si>
  <si>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</si>
  <si>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</si>
  <si>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</si>
  <si>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</si>
  <si>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</si>
  <si>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</si>
  <si>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</si>
  <si>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</si>
  <si>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</si>
  <si>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</si>
  <si>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</si>
  <si>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</si>
  <si>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</si>
  <si>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</si>
  <si>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</si>
  <si>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</si>
  <si>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</si>
  <si>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</si>
  <si>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</si>
  <si>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</si>
  <si>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</si>
  <si>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</si>
  <si>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</si>
  <si>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</si>
  <si>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</si>
  <si>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</si>
  <si>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</si>
  <si>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</si>
  <si>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</si>
  <si>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</si>
  <si>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</si>
  <si>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</si>
  <si>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</si>
  <si>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</si>
  <si>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</si>
  <si>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</si>
  <si>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</si>
  <si>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</si>
  <si>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</si>
  <si>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</si>
  <si>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</si>
  <si>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</si>
  <si>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</si>
  <si>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</si>
  <si>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</si>
  <si>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</si>
  <si>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</si>
  <si>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</si>
  <si>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</si>
  <si>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</si>
  <si>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</si>
  <si>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</si>
  <si>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</si>
  <si>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</si>
  <si>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</si>
  <si>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</si>
  <si>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</si>
  <si>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</si>
  <si>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</si>
  <si>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</si>
  <si>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</si>
  <si>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</si>
  <si>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</si>
  <si>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</si>
  <si>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</si>
  <si>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</si>
  <si>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</si>
  <si>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</si>
  <si>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</si>
  <si>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</si>
  <si>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</si>
  <si>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</si>
  <si>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</si>
  <si>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</si>
  <si>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</si>
  <si>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</si>
  <si>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</si>
  <si>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</si>
  <si>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</si>
  <si>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</si>
  <si>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</si>
  <si>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</si>
  <si>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</si>
  <si>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</si>
  <si>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</si>
  <si>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</si>
  <si>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</si>
  <si>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</si>
  <si>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</si>
  <si>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</si>
  <si>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</si>
  <si>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</si>
  <si>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</si>
  <si>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</si>
  <si>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</si>
  <si>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</si>
  <si>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</si>
  <si>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</si>
  <si>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</si>
  <si>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</si>
  <si>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</si>
  <si>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</si>
  <si>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</si>
  <si>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</si>
  <si>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</si>
  <si>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</si>
  <si>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</si>
  <si>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</si>
  <si>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</si>
  <si>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</si>
  <si>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</si>
  <si>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</si>
  <si>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</si>
  <si>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</si>
  <si>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</si>
  <si>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</si>
  <si>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</si>
  <si>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</si>
  <si>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</si>
  <si>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</si>
  <si>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</si>
  <si>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</si>
  <si>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</si>
  <si>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</si>
  <si>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</si>
  <si>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</si>
  <si>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</si>
  <si>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</si>
  <si>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</si>
  <si>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</si>
  <si>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</si>
  <si>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</si>
  <si>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</si>
  <si>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</si>
  <si>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</si>
  <si>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</si>
  <si>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</si>
  <si>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</si>
  <si>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</si>
  <si>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</si>
  <si>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</si>
  <si>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</si>
  <si>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</si>
  <si>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</si>
  <si>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</si>
  <si>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</si>
  <si>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</si>
  <si>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</si>
  <si>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</si>
  <si>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</si>
  <si>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</si>
  <si>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</si>
  <si>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</si>
  <si>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</si>
  <si>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</si>
  <si>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</si>
  <si>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</si>
  <si>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</si>
  <si>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</si>
  <si>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</si>
  <si>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</si>
  <si>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</si>
  <si>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</si>
  <si>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</si>
  <si>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</si>
  <si>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</si>
  <si>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</si>
  <si>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</si>
  <si>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</si>
  <si>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</si>
  <si>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</si>
  <si>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</si>
  <si>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</si>
  <si>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</si>
  <si>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</si>
  <si>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</si>
  <si>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</si>
  <si>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</si>
  <si>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</si>
  <si>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</si>
  <si>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</si>
  <si>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</si>
  <si>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</si>
  <si>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</si>
  <si>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</si>
  <si>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</si>
  <si>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</si>
  <si>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</si>
  <si>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</si>
  <si>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</si>
  <si>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</si>
  <si>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</si>
  <si>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</si>
  <si>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</si>
  <si>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</si>
  <si>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</si>
  <si>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</si>
  <si>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</si>
  <si>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</si>
  <si>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</si>
  <si>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</si>
  <si>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</si>
  <si>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</si>
  <si>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</si>
  <si>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</si>
  <si>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</si>
  <si>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</si>
  <si>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</si>
  <si>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</si>
  <si>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</si>
  <si>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</si>
  <si>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</si>
  <si>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</si>
  <si>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</si>
  <si>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</si>
  <si>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</si>
  <si>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</si>
  <si>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</si>
  <si>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</si>
  <si>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</si>
  <si>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</si>
  <si>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</si>
  <si>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</si>
  <si>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</si>
  <si>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</si>
  <si>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</si>
  <si>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</si>
  <si>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</si>
  <si>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</si>
  <si>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</si>
  <si>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</si>
  <si>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</si>
  <si>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</si>
  <si>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</si>
  <si>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</si>
  <si>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</si>
  <si>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</si>
  <si>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</si>
  <si>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</si>
  <si>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</si>
  <si>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</si>
  <si>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</si>
  <si>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</si>
  <si>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</si>
  <si>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</si>
  <si>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</si>
  <si>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</si>
  <si>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</si>
  <si>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</si>
  <si>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</si>
  <si>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</si>
  <si>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</si>
  <si>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</si>
  <si>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</si>
  <si>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</si>
  <si>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</si>
  <si>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</si>
  <si>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</si>
  <si>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</si>
  <si>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</si>
  <si>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</si>
  <si>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</si>
  <si>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</si>
  <si>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</si>
  <si>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</si>
  <si>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</si>
  <si>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</si>
  <si>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</si>
  <si>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</si>
  <si>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</si>
  <si>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</si>
  <si>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</si>
  <si>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</si>
  <si>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</si>
  <si>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</si>
  <si>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</si>
  <si>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</si>
  <si>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</si>
  <si>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</si>
  <si>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</si>
  <si>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</si>
  <si>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</si>
  <si>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</si>
  <si>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</si>
  <si>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</si>
  <si>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</si>
  <si>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</si>
  <si>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</si>
  <si>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</si>
  <si>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</si>
  <si>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</si>
  <si>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</si>
  <si>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</si>
  <si>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</si>
  <si>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</si>
  <si>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</si>
  <si>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</si>
  <si>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</si>
  <si>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</si>
  <si>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</si>
  <si>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</si>
  <si>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</si>
  <si>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</si>
  <si>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</si>
  <si>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</si>
  <si>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</si>
  <si>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</si>
  <si>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</si>
  <si>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</si>
  <si>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</si>
  <si>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</si>
  <si>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</si>
  <si>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</si>
  <si>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</si>
  <si>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</si>
  <si>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</si>
  <si>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</si>
  <si>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</si>
  <si>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</si>
  <si>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</si>
  <si>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</si>
  <si>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</si>
  <si>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</si>
  <si>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</si>
  <si>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</si>
  <si>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</si>
  <si>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</si>
  <si>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</si>
  <si>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</si>
  <si>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</si>
  <si>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</si>
  <si>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</si>
  <si>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</si>
  <si>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</si>
  <si>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</si>
  <si>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</si>
  <si>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</si>
  <si>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</si>
  <si>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</si>
  <si>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</si>
  <si>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</si>
  <si>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</si>
  <si>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</si>
  <si>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</si>
  <si>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</si>
  <si>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</si>
  <si>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</si>
  <si>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</si>
  <si>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</si>
  <si>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</si>
  <si>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</si>
  <si>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</si>
  <si>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</si>
  <si>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</si>
  <si>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</si>
  <si>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</si>
  <si>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</si>
  <si>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</si>
  <si>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</si>
  <si>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</si>
  <si>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</si>
  <si>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</si>
  <si>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</si>
  <si>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</si>
  <si>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</si>
  <si>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</si>
  <si>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</si>
  <si>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</si>
  <si>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</si>
  <si>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</si>
  <si>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</si>
  <si>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</si>
  <si>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</si>
  <si>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</si>
  <si>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</si>
  <si>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</si>
  <si>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</si>
  <si>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</si>
  <si>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</si>
  <si>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</si>
  <si>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</si>
  <si>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</si>
  <si>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</si>
  <si>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</si>
  <si>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</si>
  <si>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</si>
  <si>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</si>
  <si>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</si>
  <si>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</si>
  <si>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</si>
  <si>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</si>
  <si>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</si>
  <si>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</si>
  <si>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</si>
  <si>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</si>
  <si>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</si>
  <si>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</si>
  <si>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</si>
  <si>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</si>
  <si>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</si>
  <si>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</si>
  <si>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</si>
  <si>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</si>
  <si>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</si>
  <si>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</si>
  <si>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</si>
  <si>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</si>
  <si>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</si>
  <si>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</si>
  <si>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</si>
  <si>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</si>
  <si>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</si>
  <si>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</si>
  <si>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</si>
  <si>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</si>
  <si>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</si>
  <si>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</si>
  <si>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</si>
  <si>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</si>
  <si>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</si>
  <si>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</si>
  <si>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</si>
  <si>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</si>
  <si>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</si>
  <si>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</si>
  <si>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</si>
  <si>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</si>
  <si>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</si>
  <si>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</si>
  <si>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</si>
  <si>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</si>
  <si>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</si>
  <si>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</si>
  <si>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</si>
  <si>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</si>
  <si>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</si>
  <si>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</si>
  <si>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</si>
  <si>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</si>
  <si>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</si>
  <si>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</si>
  <si>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</si>
  <si>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</si>
  <si>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</si>
  <si>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</si>
  <si>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</si>
  <si>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</si>
  <si>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</si>
  <si>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</si>
  <si>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</si>
  <si>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</si>
  <si>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</si>
  <si>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</si>
  <si>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</si>
  <si>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</si>
  <si>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</si>
  <si>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</si>
  <si>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</si>
  <si>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</si>
  <si>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</si>
  <si>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</si>
  <si>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</si>
  <si>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</si>
  <si>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</si>
  <si>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</si>
  <si>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</si>
  <si>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</si>
  <si>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</si>
  <si>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</si>
  <si>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</si>
  <si>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</si>
  <si>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</si>
  <si>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</si>
  <si>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</si>
  <si>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</si>
  <si>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</si>
  <si>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</si>
  <si>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</si>
  <si>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</si>
  <si>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</si>
  <si>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</si>
  <si>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</si>
  <si>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</si>
  <si>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</si>
  <si>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</si>
  <si>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</si>
  <si>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</si>
  <si>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</si>
  <si>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</si>
  <si>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</si>
  <si>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</si>
  <si>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</si>
  <si>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</si>
  <si>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</si>
  <si>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</si>
  <si>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</si>
  <si>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</si>
  <si>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</si>
  <si>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</si>
  <si>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</si>
  <si>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</si>
  <si>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</si>
  <si>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</si>
  <si>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</si>
  <si>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</si>
  <si>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</si>
  <si>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</si>
  <si>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</si>
  <si>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</si>
  <si>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</si>
  <si>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</si>
  <si>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</si>
  <si>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</si>
  <si>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</si>
  <si>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</si>
  <si>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</si>
  <si>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</si>
  <si>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</si>
  <si>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</si>
  <si>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</si>
  <si>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</si>
  <si>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</si>
  <si>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</si>
  <si>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</si>
  <si>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</si>
  <si>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</si>
  <si>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</si>
  <si>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</si>
  <si>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</si>
  <si>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</si>
  <si>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</si>
  <si>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</si>
  <si>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</si>
  <si>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</si>
  <si>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</si>
  <si>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</si>
  <si>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</si>
  <si>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</si>
  <si>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</si>
  <si>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</si>
  <si>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</si>
  <si>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</si>
  <si>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</si>
  <si>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</si>
  <si>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</si>
  <si>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</si>
  <si>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</si>
  <si>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</si>
  <si>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</si>
  <si>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</si>
  <si>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</si>
  <si>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</si>
  <si>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</si>
  <si>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</si>
  <si>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</si>
  <si>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</si>
  <si>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</si>
  <si>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</si>
  <si>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</si>
  <si>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</si>
  <si>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</si>
  <si>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</si>
  <si>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</si>
  <si>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</si>
  <si>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</si>
  <si>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</si>
  <si>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</si>
  <si>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</si>
  <si>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</si>
  <si>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</si>
  <si>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</si>
  <si>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</si>
  <si>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</si>
  <si>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</si>
  <si>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</si>
  <si>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</si>
  <si>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</si>
  <si>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</si>
  <si>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</si>
  <si>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</si>
  <si>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</si>
  <si>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</si>
  <si>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</si>
  <si>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</si>
  <si>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</si>
  <si>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</si>
  <si>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</si>
  <si>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</si>
  <si>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</si>
  <si>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</si>
  <si>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</si>
  <si>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</si>
  <si>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</si>
  <si>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</si>
  <si>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</si>
  <si>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</si>
  <si>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</si>
  <si>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</si>
  <si>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</si>
  <si>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</si>
  <si>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</si>
  <si>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</si>
  <si>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</si>
  <si>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</si>
  <si>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</si>
  <si>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</si>
  <si>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</si>
  <si>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</si>
  <si>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</si>
  <si>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</si>
  <si>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</si>
  <si>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</si>
  <si>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</si>
  <si>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</si>
  <si>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</si>
  <si>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</si>
  <si>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</si>
  <si>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</si>
  <si>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</si>
  <si>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</si>
  <si>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</si>
  <si>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</si>
  <si>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</si>
  <si>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</si>
  <si>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</si>
  <si>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</si>
  <si>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</si>
  <si>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</si>
  <si>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</si>
  <si>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</si>
  <si>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</si>
  <si>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</si>
  <si>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</si>
  <si>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</si>
  <si>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</si>
  <si>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</si>
  <si>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</si>
  <si>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</si>
  <si>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</si>
  <si>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</si>
  <si>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</si>
  <si>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</si>
  <si>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</si>
  <si>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</si>
  <si>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</si>
  <si>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</si>
  <si>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</si>
  <si>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</si>
  <si>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</si>
  <si>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</si>
  <si>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</si>
  <si>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</si>
  <si>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</si>
  <si>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</si>
  <si>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</si>
  <si>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</si>
  <si>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</si>
  <si>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</si>
  <si>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</si>
  <si>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</si>
  <si>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</si>
  <si>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</si>
  <si>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</si>
  <si>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</si>
  <si>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</si>
  <si>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</si>
  <si>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</si>
  <si>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</si>
  <si>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</si>
  <si>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</si>
  <si>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</si>
  <si>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</si>
  <si>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</si>
  <si>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</si>
  <si>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</si>
  <si>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</si>
  <si>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</si>
  <si>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</si>
  <si>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</si>
  <si>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</si>
  <si>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</si>
  <si>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</si>
  <si>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</si>
  <si>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</si>
  <si>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</si>
  <si>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</si>
  <si>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</si>
  <si>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</si>
  <si>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</si>
  <si>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</si>
  <si>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</si>
  <si>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</si>
  <si>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</si>
  <si>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</si>
  <si>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</si>
  <si>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</si>
  <si>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</si>
  <si>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</si>
  <si>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</si>
  <si>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</si>
  <si>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</si>
  <si>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</si>
  <si>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</si>
  <si>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</si>
  <si>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</si>
  <si>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</si>
  <si>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</si>
  <si>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</si>
  <si>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</si>
  <si>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</si>
  <si>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</si>
  <si>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</si>
  <si>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</si>
  <si>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</si>
  <si>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</si>
  <si>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</si>
  <si>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</si>
  <si>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</si>
  <si>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</si>
  <si>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</si>
  <si>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</si>
  <si>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</si>
  <si>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</si>
  <si>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</si>
  <si>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</si>
  <si>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</si>
  <si>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</si>
  <si>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</si>
  <si>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</si>
  <si>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</si>
  <si>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</si>
  <si>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</si>
  <si>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</si>
  <si>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</si>
  <si>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</si>
  <si>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</si>
  <si>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</si>
  <si>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</si>
  <si>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</si>
  <si>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</si>
  <si>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</si>
  <si>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</si>
  <si>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</si>
  <si>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</si>
  <si>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</si>
  <si>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</si>
  <si>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</si>
  <si>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</si>
  <si>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</si>
  <si>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</si>
  <si>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</si>
  <si>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</si>
  <si>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</si>
  <si>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</si>
  <si>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</si>
  <si>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</si>
  <si>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</si>
  <si>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</si>
  <si>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</si>
  <si>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</si>
  <si>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</si>
  <si>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</si>
  <si>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</si>
  <si>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</si>
  <si>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</si>
  <si>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</si>
  <si>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</si>
  <si>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</si>
  <si>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</si>
  <si>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</si>
  <si>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</si>
  <si>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</si>
  <si>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</si>
  <si>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</si>
  <si>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</si>
  <si>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</si>
  <si>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</si>
  <si>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</si>
  <si>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</si>
  <si>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</si>
  <si>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</si>
  <si>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</si>
  <si>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</si>
  <si>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</si>
  <si>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</si>
  <si>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</si>
  <si>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</si>
  <si>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</si>
  <si>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</si>
  <si>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</si>
  <si>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</si>
  <si>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</si>
  <si>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</si>
  <si>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</si>
  <si>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</si>
  <si>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</si>
  <si>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</si>
  <si>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</si>
  <si>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</si>
  <si>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</si>
  <si>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</si>
  <si>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</si>
  <si>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</si>
  <si>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</si>
  <si>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</si>
  <si>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</si>
  <si>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</si>
  <si>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</si>
  <si>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</si>
  <si>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</si>
  <si>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</si>
  <si>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</si>
  <si>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</si>
  <si>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</si>
  <si>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</si>
  <si>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</si>
  <si>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</si>
  <si>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</si>
  <si>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</si>
  <si>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</si>
  <si>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</si>
  <si>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</si>
  <si>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</si>
  <si>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</si>
  <si>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</si>
  <si>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</si>
  <si>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</si>
  <si>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</si>
  <si>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</si>
  <si>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</si>
  <si>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</si>
  <si>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</si>
  <si>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</si>
  <si>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</si>
  <si>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</si>
  <si>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</si>
  <si>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</si>
  <si>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</si>
  <si>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</si>
  <si>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</si>
  <si>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</si>
  <si>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</si>
  <si>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</si>
  <si>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</si>
  <si>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</si>
  <si>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</si>
  <si>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</si>
  <si>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</si>
  <si>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</si>
  <si>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</si>
  <si>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</si>
  <si>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</si>
  <si>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</si>
  <si>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</si>
  <si>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</si>
  <si>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</si>
  <si>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</si>
  <si>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</si>
  <si>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</si>
  <si>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</si>
  <si>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</si>
  <si>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</si>
  <si>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</si>
  <si>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</si>
  <si>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</si>
  <si>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</si>
  <si>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</si>
  <si>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</si>
  <si>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</si>
  <si>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</si>
  <si>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</si>
  <si>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</si>
  <si>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</si>
  <si>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</si>
  <si>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</si>
  <si>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</si>
  <si>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</si>
  <si>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</si>
  <si>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</si>
  <si>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</si>
  <si>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</si>
  <si>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</si>
  <si>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</si>
  <si>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</si>
  <si>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</si>
  <si>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</si>
  <si>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</si>
  <si>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</si>
  <si>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</si>
  <si>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</si>
  <si>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</si>
  <si>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</si>
  <si>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</si>
  <si>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</si>
  <si>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</si>
  <si>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</si>
  <si>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</si>
  <si>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</si>
  <si>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</si>
  <si>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</si>
  <si>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</si>
  <si>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</si>
  <si>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</si>
  <si>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</si>
  <si>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</si>
  <si>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</si>
  <si>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</si>
  <si>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</si>
  <si>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</si>
  <si>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</si>
  <si>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</si>
  <si>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</si>
  <si>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</si>
  <si>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</si>
  <si>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</si>
  <si>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</si>
  <si>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</si>
  <si>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</si>
  <si>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</si>
  <si>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</si>
  <si>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</si>
  <si>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</si>
  <si>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</si>
  <si>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</si>
  <si>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</si>
  <si>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</si>
  <si>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</si>
  <si>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</si>
  <si>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</si>
  <si>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</si>
  <si>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</si>
  <si>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</si>
  <si>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</si>
  <si>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</si>
  <si>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</si>
  <si>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</si>
  <si>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</si>
  <si>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</si>
  <si>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</si>
  <si>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</si>
  <si>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</si>
  <si>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</si>
  <si>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</si>
  <si>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</si>
  <si>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</si>
  <si>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</si>
  <si>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</si>
  <si>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</si>
  <si>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</si>
  <si>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</si>
  <si>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</si>
  <si>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</si>
  <si>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</si>
  <si>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</si>
  <si>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</si>
  <si>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</si>
  <si>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</si>
  <si>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</si>
  <si>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</si>
  <si>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</si>
  <si>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</si>
  <si>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</si>
  <si>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</si>
  <si>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</si>
  <si>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</si>
  <si>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</si>
  <si>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</si>
  <si>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</si>
  <si>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</si>
  <si>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</si>
  <si>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</si>
  <si>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</si>
  <si>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</si>
  <si>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</si>
  <si>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</si>
  <si>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</si>
  <si>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</si>
  <si>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</si>
  <si>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</si>
  <si>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</si>
  <si>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</si>
  <si>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</si>
  <si>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</si>
  <si>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</si>
  <si>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</si>
  <si>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</si>
  <si>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</si>
  <si>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</si>
  <si>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</si>
  <si>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</si>
  <si>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</si>
  <si>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</si>
  <si>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</si>
  <si>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</si>
  <si>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</si>
  <si>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</si>
  <si>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</si>
  <si>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</si>
  <si>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</si>
  <si>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</si>
  <si>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</si>
  <si>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</si>
  <si>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</si>
  <si>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</si>
  <si>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</si>
  <si>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</si>
  <si>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</si>
  <si>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</si>
  <si>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</si>
  <si>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</si>
  <si>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</si>
  <si>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</si>
  <si>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</si>
  <si>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</si>
  <si>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</si>
  <si>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</si>
  <si>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</si>
  <si>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</si>
  <si>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</si>
  <si>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</si>
  <si>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</si>
  <si>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</si>
  <si>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</si>
  <si>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</si>
  <si>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</si>
  <si>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</si>
  <si>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</si>
  <si>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</si>
  <si>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</si>
  <si>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</si>
  <si>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</si>
  <si>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</si>
  <si>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</si>
  <si>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</si>
  <si>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</si>
  <si>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</si>
  <si>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</si>
  <si>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</si>
  <si>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</si>
  <si>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</si>
  <si>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</si>
  <si>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</si>
  <si>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</si>
  <si>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</si>
  <si>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</si>
  <si>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</si>
  <si>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</si>
  <si>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</si>
  <si>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</si>
  <si>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</si>
  <si>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</si>
  <si>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</si>
  <si>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</si>
  <si>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</si>
  <si>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</si>
  <si>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</si>
  <si>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</si>
  <si>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</si>
  <si>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</si>
  <si>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</si>
  <si>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</si>
  <si>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</si>
  <si>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</si>
  <si>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</si>
  <si>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</si>
  <si>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</si>
  <si>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</si>
  <si>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</si>
  <si>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</si>
  <si>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</si>
  <si>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</si>
  <si>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</si>
  <si>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</si>
  <si>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</si>
  <si>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</si>
  <si>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</si>
  <si>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</si>
  <si>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</si>
  <si>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</si>
  <si>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</si>
  <si>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</si>
  <si>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</si>
  <si>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</si>
  <si>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</si>
  <si>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</si>
  <si>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</si>
  <si>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</si>
  <si>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</si>
  <si>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</si>
  <si>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</si>
  <si>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</si>
  <si>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</si>
  <si>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</si>
  <si>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</si>
  <si>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</si>
  <si>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</si>
  <si>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</si>
  <si>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</si>
  <si>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</si>
  <si>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</si>
  <si>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</si>
  <si>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</si>
  <si>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</si>
  <si>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</si>
  <si>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</si>
  <si>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</si>
  <si>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</si>
  <si>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</si>
  <si>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</si>
  <si>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</si>
  <si>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</si>
  <si>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</si>
  <si>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</si>
  <si>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</si>
  <si>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</si>
  <si>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</si>
  <si>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</si>
  <si>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</si>
  <si>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</si>
  <si>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</si>
  <si>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</si>
  <si>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</si>
  <si>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</si>
  <si>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</si>
  <si>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</si>
  <si>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</si>
  <si>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</si>
  <si>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</si>
  <si>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</si>
  <si>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</si>
  <si>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</si>
  <si>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</si>
  <si>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</si>
  <si>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</si>
  <si>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</si>
  <si>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</si>
  <si>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</si>
  <si>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</si>
  <si>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</si>
  <si>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</si>
  <si>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</si>
  <si>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</si>
  <si>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</si>
  <si>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</si>
  <si>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</si>
  <si>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</si>
  <si>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</si>
  <si>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</si>
  <si>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</si>
  <si>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</si>
  <si>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</si>
  <si>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</si>
  <si>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</si>
  <si>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</si>
  <si>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</si>
  <si>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</si>
  <si>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</si>
  <si>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</si>
  <si>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</si>
  <si>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</si>
  <si>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</si>
  <si>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</si>
  <si>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</si>
  <si>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</si>
  <si>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</si>
  <si>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</si>
  <si>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</si>
  <si>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</si>
  <si>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</si>
  <si>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</si>
  <si>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</si>
  <si>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</si>
  <si>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</si>
  <si>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</si>
  <si>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</si>
  <si>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</si>
  <si>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</si>
  <si>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</si>
  <si>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</si>
  <si>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</si>
  <si>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</si>
  <si>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</si>
  <si>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</si>
  <si>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</si>
  <si>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</si>
  <si>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</si>
  <si>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</si>
  <si>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</si>
  <si>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</si>
  <si>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</si>
  <si>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</si>
  <si>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</si>
  <si>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</si>
  <si>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</si>
  <si>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</si>
  <si>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</si>
  <si>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</si>
  <si>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</si>
  <si>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</si>
  <si>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</si>
  <si>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</si>
  <si>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</si>
  <si>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</si>
  <si>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</si>
  <si>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</si>
  <si>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</si>
  <si>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</si>
  <si>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</si>
  <si>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</si>
  <si>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</si>
  <si>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</si>
  <si>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</si>
  <si>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</si>
  <si>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</si>
  <si>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</si>
  <si>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</si>
  <si>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</si>
  <si>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</si>
  <si>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</si>
  <si>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</si>
  <si>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</si>
  <si>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</si>
  <si>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</si>
  <si>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</si>
  <si>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</si>
  <si>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</si>
  <si>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</si>
  <si>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</si>
  <si>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</si>
  <si>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</si>
  <si>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</si>
  <si>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</si>
  <si>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</si>
  <si>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</si>
  <si>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</si>
  <si>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</si>
  <si>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</si>
  <si>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</si>
  <si>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</si>
  <si>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</si>
  <si>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</si>
  <si>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</si>
  <si>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</si>
  <si>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</si>
  <si>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</si>
  <si>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</si>
  <si>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</si>
  <si>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</si>
  <si>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</si>
  <si>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</si>
  <si>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</si>
  <si>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</si>
  <si>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</si>
  <si>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</si>
  <si>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</si>
  <si>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</si>
  <si>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</si>
  <si>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</si>
  <si>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</si>
  <si>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</si>
  <si>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</si>
  <si>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</si>
  <si>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</si>
  <si>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</si>
  <si>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</si>
  <si>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</si>
  <si>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</si>
  <si>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</si>
  <si>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</si>
  <si>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</si>
  <si>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</si>
  <si>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</si>
  <si>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</si>
  <si>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</si>
  <si>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</si>
  <si>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</si>
  <si>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</si>
  <si>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</si>
  <si>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</si>
  <si>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</si>
  <si>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</si>
  <si>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</si>
  <si>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</si>
  <si>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</si>
  <si>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</si>
  <si>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</si>
  <si>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</si>
  <si>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</si>
  <si>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</si>
  <si>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</si>
  <si>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</si>
  <si>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</si>
  <si>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</si>
  <si>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</si>
  <si>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</si>
  <si>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</si>
  <si>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</si>
  <si>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</si>
  <si>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</si>
  <si>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</si>
  <si>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</si>
  <si>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</si>
  <si>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</si>
  <si>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</si>
  <si>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</si>
  <si>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</si>
  <si>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</si>
  <si>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</si>
  <si>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</si>
  <si>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</si>
  <si>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</si>
  <si>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</si>
  <si>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</si>
  <si>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</si>
  <si>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</si>
  <si>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</si>
  <si>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</si>
  <si>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</si>
  <si>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</si>
  <si>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</si>
  <si>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</si>
  <si>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</si>
  <si>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</si>
  <si>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</si>
  <si>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</si>
  <si>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</si>
  <si>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</si>
  <si>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</si>
  <si>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</si>
  <si>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</si>
  <si>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</si>
  <si>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</si>
  <si>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</si>
  <si>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</si>
  <si>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</si>
  <si>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</si>
  <si>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</si>
  <si>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</si>
  <si>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</si>
  <si>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</si>
  <si>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</si>
  <si>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</si>
  <si>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</si>
  <si>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</si>
  <si>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</si>
  <si>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</si>
  <si>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</si>
  <si>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</si>
  <si>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</si>
  <si>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</si>
  <si>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</si>
  <si>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</si>
  <si>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</si>
  <si>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</si>
  <si>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</si>
  <si>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</si>
  <si>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</si>
  <si>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</si>
  <si>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</si>
  <si>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</si>
  <si>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</si>
  <si>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</si>
  <si>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</si>
  <si>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</si>
  <si>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</si>
  <si>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</si>
  <si>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</si>
  <si>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</si>
  <si>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</si>
  <si>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</si>
  <si>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</si>
  <si>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</si>
  <si>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</si>
  <si>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</si>
  <si>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</si>
  <si>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</si>
  <si>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</si>
  <si>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</si>
  <si>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</si>
  <si>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</si>
  <si>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</si>
  <si>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</si>
  <si>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</si>
  <si>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</si>
  <si>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</si>
  <si>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</si>
  <si>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</si>
  <si>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</si>
  <si>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</si>
  <si>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</si>
  <si>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</si>
  <si>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</si>
  <si>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</si>
  <si>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</si>
  <si>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</si>
  <si>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</si>
  <si>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</si>
  <si>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</si>
  <si>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</si>
  <si>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</si>
  <si>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</si>
  <si>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</si>
  <si>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</si>
  <si>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</si>
  <si>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</si>
  <si>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</si>
  <si>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</si>
  <si>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</si>
  <si>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</si>
  <si>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</si>
  <si>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</si>
  <si>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</si>
  <si>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</si>
  <si>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</si>
  <si>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</si>
  <si>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</si>
  <si>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</si>
  <si>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</si>
  <si>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</si>
  <si>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</si>
  <si>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</si>
  <si>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</si>
  <si>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</si>
  <si>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</si>
  <si>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</si>
  <si>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</si>
  <si>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</si>
  <si>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</si>
  <si>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</si>
  <si>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</si>
  <si>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</si>
  <si>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</si>
  <si>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</si>
  <si>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</si>
  <si>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</si>
  <si>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</si>
  <si>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</si>
  <si>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</si>
  <si>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</si>
  <si>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</si>
  <si>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</si>
  <si>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</si>
  <si>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</si>
  <si>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</si>
  <si>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</si>
  <si>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</si>
  <si>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</si>
  <si>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</si>
  <si>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</si>
  <si>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</si>
  <si>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</si>
  <si>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</si>
  <si>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</si>
  <si>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</si>
  <si>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</si>
  <si>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</si>
  <si>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</si>
  <si>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</si>
  <si>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</si>
  <si>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</si>
  <si>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</si>
  <si>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</si>
  <si>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</si>
  <si>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</si>
  <si>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</si>
  <si>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</si>
  <si>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</si>
  <si>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</si>
  <si>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</si>
  <si>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</si>
  <si>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</si>
  <si>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</si>
  <si>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</si>
  <si>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</si>
  <si>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</si>
  <si>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</si>
  <si>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</si>
  <si>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</si>
  <si>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</si>
  <si>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</si>
  <si>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</si>
  <si>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</si>
  <si>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</si>
  <si>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</si>
  <si>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</si>
  <si>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</si>
  <si>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</si>
  <si>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</si>
  <si>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</si>
  <si>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</si>
  <si>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</si>
  <si>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</si>
  <si>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</si>
  <si>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</si>
  <si>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</si>
  <si>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</si>
  <si>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</si>
  <si>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</si>
  <si>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</si>
  <si>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</si>
  <si>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</si>
  <si>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</si>
  <si>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</si>
  <si>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</si>
  <si>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</si>
  <si>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</si>
  <si>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</si>
  <si>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</si>
  <si>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</si>
  <si>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</si>
  <si>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</si>
  <si>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</si>
  <si>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</si>
  <si>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</si>
  <si>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</si>
  <si>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</si>
  <si>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</si>
  <si>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</si>
  <si>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</si>
  <si>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</si>
  <si>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</si>
  <si>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</si>
  <si>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</si>
  <si>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</si>
  <si>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</si>
  <si>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</si>
  <si>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</si>
  <si>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</si>
  <si>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</si>
  <si>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</si>
  <si>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</si>
  <si>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</si>
  <si>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</si>
  <si>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</si>
  <si>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</si>
  <si>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</si>
  <si>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</si>
  <si>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</si>
  <si>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</si>
  <si>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</si>
  <si>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</si>
  <si>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</si>
  <si>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</si>
  <si>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</si>
  <si>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</si>
  <si>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</si>
  <si>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</si>
  <si>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</si>
  <si>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</si>
  <si>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</si>
  <si>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</si>
  <si>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</si>
  <si>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</si>
  <si>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</si>
  <si>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</si>
  <si>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</si>
  <si>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</si>
  <si>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</si>
  <si>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</si>
  <si>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</si>
  <si>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</si>
  <si>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</si>
  <si>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</si>
  <si>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</si>
  <si>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</si>
  <si>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</si>
  <si>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</si>
  <si>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</si>
  <si>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</si>
  <si>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</si>
  <si>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</si>
  <si>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</si>
  <si>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</si>
  <si>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</si>
  <si>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</si>
  <si>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</si>
  <si>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</si>
  <si>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</si>
  <si>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</si>
  <si>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</si>
  <si>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</si>
  <si>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</si>
  <si>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</si>
  <si>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</si>
  <si>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</si>
  <si>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</si>
  <si>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</si>
  <si>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</si>
  <si>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</si>
  <si>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</si>
  <si>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</si>
  <si>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</si>
  <si>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</si>
  <si>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</si>
  <si>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</si>
  <si>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</si>
  <si>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</si>
  <si>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</si>
  <si>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</si>
  <si>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</si>
  <si>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</si>
  <si>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</si>
  <si>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</si>
  <si>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</si>
  <si>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</si>
  <si>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</si>
  <si>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</si>
  <si>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</si>
  <si>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</si>
  <si>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</si>
  <si>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</si>
  <si>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</si>
  <si>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</si>
  <si>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</si>
  <si>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</si>
  <si>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</si>
  <si>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</si>
  <si>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</si>
  <si>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</si>
  <si>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</si>
  <si>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</si>
  <si>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</si>
  <si>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</si>
  <si>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</si>
  <si>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</si>
  <si>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</si>
  <si>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</si>
  <si>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</si>
  <si>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</si>
  <si>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</si>
  <si>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</si>
  <si>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</si>
  <si>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</si>
  <si>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</si>
  <si>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</si>
  <si>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</si>
  <si>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</si>
  <si>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</si>
  <si>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</si>
  <si>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</si>
  <si>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</si>
  <si>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</si>
  <si>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</si>
  <si>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</si>
  <si>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</si>
  <si>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</si>
  <si>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</si>
  <si>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</si>
  <si>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</si>
  <si>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</si>
  <si>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</si>
  <si>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</si>
  <si>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</si>
  <si>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</si>
  <si>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</si>
  <si>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</si>
  <si>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</si>
  <si>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</si>
  <si>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</si>
  <si>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</si>
  <si>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</si>
  <si>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</si>
  <si>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</si>
  <si>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</si>
  <si>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</si>
  <si>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</si>
  <si>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</si>
  <si>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</si>
  <si>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</si>
  <si>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</si>
  <si>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</si>
  <si>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</si>
  <si>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</si>
  <si>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</si>
  <si>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</si>
  <si>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</si>
  <si>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</si>
  <si>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</si>
  <si>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</si>
  <si>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</si>
  <si>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</si>
  <si>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</si>
  <si>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</si>
  <si>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</si>
  <si>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</si>
  <si>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</si>
  <si>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</si>
  <si>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</si>
  <si>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</si>
  <si>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</si>
  <si>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</si>
  <si>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</si>
  <si>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</si>
  <si>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</si>
  <si>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</si>
  <si>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</si>
  <si>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</si>
  <si>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</si>
  <si>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</si>
  <si>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</si>
  <si>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</si>
  <si>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</si>
  <si>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</si>
  <si>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</si>
  <si>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</si>
  <si>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</si>
  <si>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</si>
  <si>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</si>
  <si>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</si>
  <si>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</si>
  <si>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</si>
  <si>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</si>
  <si>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</si>
  <si>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</si>
  <si>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</si>
  <si>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</si>
  <si>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</si>
  <si>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</si>
  <si>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</si>
  <si>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</si>
  <si>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</si>
  <si>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</si>
  <si>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</si>
  <si>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</si>
  <si>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</si>
  <si>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</si>
  <si>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</si>
  <si>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</si>
  <si>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</si>
  <si>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</si>
  <si>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</si>
  <si>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</si>
  <si>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</si>
  <si>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</si>
  <si>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</si>
  <si>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</si>
  <si>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</si>
  <si>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</si>
  <si>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</si>
  <si>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</si>
  <si>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</si>
  <si>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</si>
  <si>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</si>
  <si>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</si>
  <si>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</si>
  <si>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</si>
  <si>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</si>
  <si>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</si>
  <si>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</si>
  <si>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</si>
  <si>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</si>
  <si>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</si>
  <si>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</si>
  <si>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</si>
  <si>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</si>
  <si>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</si>
  <si>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</si>
  <si>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</si>
  <si>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</si>
  <si>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</si>
  <si>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</si>
  <si>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</si>
  <si>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</si>
  <si>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</si>
  <si>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</si>
  <si>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</si>
  <si>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</si>
  <si>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</si>
  <si>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</si>
  <si>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</si>
  <si>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</si>
  <si>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</si>
  <si>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</si>
  <si>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</si>
  <si>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</si>
  <si>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</si>
  <si>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</si>
  <si>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</si>
  <si>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</si>
  <si>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</si>
  <si>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</si>
  <si>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</si>
  <si>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</si>
  <si>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</si>
  <si>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</si>
  <si>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</si>
  <si>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</si>
  <si>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</si>
  <si>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</si>
  <si>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</si>
  <si>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</si>
  <si>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</si>
  <si>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</si>
  <si>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</si>
  <si>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</si>
  <si>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</si>
  <si>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</si>
  <si>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</si>
  <si>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</si>
  <si>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</si>
  <si>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</si>
  <si>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</si>
  <si>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</si>
  <si>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</si>
  <si>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</si>
  <si>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</si>
  <si>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</si>
  <si>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</si>
  <si>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</si>
  <si>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</si>
  <si>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</si>
  <si>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</si>
  <si>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</si>
  <si>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</si>
  <si>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</si>
  <si>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</si>
  <si>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</si>
  <si>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</si>
  <si>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</si>
  <si>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</si>
  <si>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</si>
  <si>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</si>
  <si>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</si>
  <si>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</si>
  <si>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</si>
  <si>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</si>
  <si>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</si>
  <si>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</si>
  <si>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</si>
  <si>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</si>
  <si>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</si>
  <si>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</si>
  <si>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</si>
  <si>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</si>
  <si>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</si>
  <si>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</si>
  <si>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</si>
  <si>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</si>
  <si>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</si>
  <si>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</si>
  <si>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</si>
  <si>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</si>
  <si>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</si>
  <si>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</si>
  <si>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</si>
  <si>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</si>
  <si>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</si>
  <si>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</si>
  <si>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</si>
  <si>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</si>
  <si>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</si>
  <si>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</si>
  <si>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</si>
  <si>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</si>
  <si>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</si>
  <si>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</si>
  <si>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</si>
  <si>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</si>
  <si>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</si>
  <si>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</si>
  <si>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</si>
  <si>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</si>
  <si>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</si>
  <si>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</si>
  <si>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</si>
  <si>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</si>
  <si>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</si>
  <si>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</si>
  <si>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</si>
  <si>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</si>
  <si>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</si>
  <si>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</si>
  <si>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</si>
  <si>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</si>
  <si>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</si>
  <si>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</si>
  <si>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</si>
  <si>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</si>
  <si>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</si>
  <si>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</si>
  <si>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</si>
  <si>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</si>
  <si>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</si>
  <si>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</si>
  <si>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</si>
  <si>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</si>
  <si>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</si>
  <si>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</si>
  <si>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</si>
  <si>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</si>
  <si>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</si>
  <si>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</si>
  <si>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</si>
  <si>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</si>
  <si>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</si>
  <si>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</si>
  <si>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</si>
  <si>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</si>
  <si>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</si>
  <si>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</si>
  <si>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</si>
  <si>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</si>
  <si>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</si>
  <si>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</si>
  <si>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</si>
  <si>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</si>
  <si>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</si>
  <si>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</si>
  <si>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</si>
  <si>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</si>
  <si>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</si>
  <si>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</si>
  <si>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</si>
  <si>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</si>
  <si>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</si>
  <si>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</si>
  <si>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</si>
  <si>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</si>
  <si>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</si>
  <si>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</si>
  <si>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</si>
  <si>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</si>
  <si>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</si>
  <si>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</si>
  <si>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</si>
  <si>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</si>
  <si>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</si>
  <si>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</si>
  <si>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</si>
  <si>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</si>
  <si>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</si>
  <si>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</si>
  <si>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</si>
  <si>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</si>
  <si>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</si>
  <si>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</si>
  <si>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</si>
  <si>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</si>
  <si>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</si>
  <si>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</si>
  <si>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</si>
  <si>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</si>
  <si>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</si>
  <si>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</si>
  <si>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</si>
  <si>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</si>
  <si>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</si>
  <si>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</si>
  <si>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</si>
  <si>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</si>
  <si>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</si>
  <si>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</si>
  <si>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</si>
  <si>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</si>
  <si>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</si>
  <si>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</si>
  <si>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</si>
  <si>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</si>
  <si>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</si>
  <si>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</si>
  <si>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</si>
  <si>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</si>
  <si>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</si>
  <si>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</si>
  <si>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</si>
  <si>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</si>
  <si>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</si>
  <si>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</si>
  <si>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</si>
  <si>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</si>
  <si>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</si>
  <si>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</si>
  <si>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</si>
  <si>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</si>
  <si>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</si>
  <si>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</si>
  <si>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</si>
  <si>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</si>
  <si>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</si>
  <si>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</si>
  <si>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</si>
  <si>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</si>
  <si>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</si>
  <si>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</si>
  <si>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</si>
  <si>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</si>
  <si>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</si>
  <si>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</si>
  <si>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</si>
  <si>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</si>
  <si>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</si>
  <si>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</si>
  <si>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</si>
  <si>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</si>
  <si>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</si>
  <si>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</si>
  <si>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</si>
  <si>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</si>
  <si>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</si>
  <si>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</si>
  <si>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</si>
  <si>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</si>
  <si>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</si>
  <si>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</si>
  <si>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</si>
  <si>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</si>
  <si>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</si>
  <si>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</si>
  <si>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</si>
  <si>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</si>
  <si>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</si>
  <si>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</si>
  <si>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</si>
  <si>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</si>
  <si>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</si>
  <si>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</si>
  <si>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</si>
  <si>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</si>
  <si>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</si>
  <si>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</si>
  <si>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</si>
  <si>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</si>
  <si>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</si>
  <si>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</si>
  <si>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</si>
  <si>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</si>
  <si>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</si>
  <si>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</si>
  <si>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</si>
  <si>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</si>
  <si>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</si>
  <si>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</si>
  <si>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</si>
  <si>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</si>
  <si>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</si>
  <si>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</si>
  <si>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</si>
  <si>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</si>
  <si>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</si>
  <si>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</si>
  <si>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</si>
  <si>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</si>
  <si>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</si>
  <si>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</si>
  <si>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</si>
  <si>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</si>
  <si>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</si>
  <si>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</si>
  <si>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</si>
  <si>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</si>
  <si>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</si>
  <si>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</si>
  <si>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</si>
  <si>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</si>
  <si>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</si>
  <si>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</si>
  <si>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</si>
  <si>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</si>
  <si>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</si>
  <si>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</si>
  <si>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</si>
  <si>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</si>
  <si>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</si>
  <si>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</si>
  <si>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</si>
  <si>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</si>
  <si>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</si>
  <si>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</si>
  <si>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</si>
  <si>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</si>
  <si>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</si>
  <si>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</si>
  <si>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</si>
  <si>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</si>
  <si>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</si>
  <si>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</si>
  <si>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</si>
  <si>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</si>
  <si>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</si>
  <si>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</si>
  <si>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</si>
  <si>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</si>
  <si>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</si>
  <si>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</si>
  <si>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</si>
  <si>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</si>
  <si>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</si>
  <si>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</si>
  <si>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</si>
  <si>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</si>
  <si>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</si>
  <si>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</si>
  <si>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</si>
  <si>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</si>
  <si>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</si>
  <si>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</si>
  <si>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</si>
  <si>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</si>
  <si>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</si>
  <si>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</si>
  <si>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</si>
  <si>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</si>
  <si>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</si>
  <si>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</si>
  <si>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</si>
  <si>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</si>
  <si>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</si>
  <si>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</si>
  <si>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</si>
  <si>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</si>
  <si>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</si>
  <si>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</si>
  <si>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</si>
  <si>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</si>
  <si>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</si>
  <si>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</si>
  <si>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</si>
  <si>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</si>
  <si>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</si>
  <si>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</si>
  <si>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</si>
  <si>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</si>
  <si>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</si>
  <si>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</si>
  <si>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</si>
  <si>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</si>
  <si>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</si>
  <si>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</si>
  <si>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</si>
  <si>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</si>
  <si>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</si>
  <si>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</si>
  <si>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</si>
  <si>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</si>
  <si>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</si>
  <si>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</si>
  <si>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</si>
  <si>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</si>
  <si>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</si>
  <si>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</si>
  <si>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</si>
  <si>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</si>
  <si>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</si>
  <si>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</si>
  <si>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</si>
  <si>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</si>
  <si>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</si>
  <si>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</si>
  <si>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</si>
  <si>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</si>
  <si>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</si>
  <si>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</si>
  <si>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</si>
  <si>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</si>
  <si>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</si>
  <si>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</si>
  <si>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</si>
  <si>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</si>
  <si>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</si>
  <si>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</si>
  <si>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</si>
  <si>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</si>
  <si>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</si>
  <si>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</si>
  <si>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</si>
  <si>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</si>
  <si>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</si>
  <si>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</si>
  <si>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</si>
  <si>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</si>
  <si>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</si>
  <si>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</si>
  <si>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</si>
  <si>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</si>
  <si>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</si>
  <si>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</si>
  <si>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</si>
  <si>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</si>
  <si>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</si>
  <si>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</si>
  <si>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</si>
  <si>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</si>
  <si>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</si>
  <si>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</si>
  <si>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</si>
  <si>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</si>
  <si>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</si>
  <si>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</si>
  <si>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</si>
  <si>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</si>
  <si>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</si>
  <si>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</si>
  <si>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</si>
  <si>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</si>
  <si>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</si>
  <si>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</si>
  <si>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</si>
  <si>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</si>
  <si>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</si>
  <si>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</si>
  <si>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</si>
  <si>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</si>
  <si>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</si>
  <si>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</si>
  <si>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</si>
  <si>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</si>
  <si>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</si>
  <si>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</si>
  <si>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</si>
  <si>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</si>
  <si>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</si>
  <si>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</si>
  <si>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</si>
  <si>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</si>
  <si>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</si>
  <si>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</si>
  <si>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</si>
  <si>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</si>
  <si>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</si>
  <si>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</si>
  <si>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</si>
  <si>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</si>
  <si>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</si>
  <si>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</si>
  <si>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</si>
  <si>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</si>
  <si>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</si>
  <si>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</si>
  <si>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</si>
  <si>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</si>
  <si>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</si>
  <si>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</si>
  <si>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</si>
  <si>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</si>
  <si>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</si>
  <si>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</si>
  <si>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</si>
  <si>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</si>
  <si>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</si>
  <si>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</si>
  <si>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</si>
  <si>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</si>
  <si>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</si>
  <si>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</si>
  <si>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</si>
  <si>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</si>
  <si>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</si>
  <si>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</si>
  <si>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</si>
  <si>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</si>
  <si>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</si>
  <si>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</si>
  <si>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</si>
  <si>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</si>
  <si>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</si>
  <si>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</si>
  <si>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</si>
  <si>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</si>
  <si>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</si>
  <si>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</si>
  <si>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</si>
  <si>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</si>
  <si>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</si>
  <si>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</si>
  <si>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</si>
  <si>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</si>
  <si>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</si>
  <si>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</si>
  <si>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</si>
  <si>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</si>
  <si>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</si>
  <si>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</si>
  <si>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</si>
  <si>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</si>
  <si>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</si>
  <si>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</si>
  <si>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</si>
  <si>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</si>
  <si>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</si>
  <si>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</si>
  <si>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</si>
  <si>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</si>
  <si>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</si>
  <si>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</si>
  <si>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</si>
  <si>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</si>
  <si>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</si>
  <si>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</si>
  <si>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</si>
  <si>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</si>
  <si>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</si>
  <si>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</si>
  <si>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</si>
  <si>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</si>
  <si>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</si>
  <si>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</si>
  <si>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</si>
  <si>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</si>
  <si>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</si>
  <si>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</si>
  <si>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</si>
  <si>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</si>
  <si>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</si>
  <si>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</si>
  <si>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</si>
  <si>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</si>
  <si>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</si>
  <si>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</si>
  <si>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</si>
  <si>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</si>
  <si>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</si>
  <si>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</si>
  <si>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</si>
  <si>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</si>
  <si>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</si>
  <si>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</si>
  <si>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</si>
  <si>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</si>
  <si>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</si>
  <si>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</si>
  <si>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</si>
  <si>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</si>
  <si>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</si>
  <si>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</si>
  <si>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</si>
  <si>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</si>
  <si>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</si>
  <si>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</si>
  <si>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</si>
  <si>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</si>
  <si>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</si>
  <si>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</si>
  <si>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</si>
  <si>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</si>
  <si>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</si>
  <si>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</si>
  <si>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</si>
  <si>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</si>
  <si>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</si>
  <si>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</si>
  <si>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</si>
  <si>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</si>
  <si>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</si>
  <si>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</si>
  <si>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</si>
  <si>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</si>
  <si>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</si>
  <si>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</si>
  <si>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</si>
  <si>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</si>
  <si>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</si>
  <si>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</si>
  <si>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</si>
  <si>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</si>
  <si>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</si>
  <si>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</si>
  <si>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</si>
  <si>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</si>
  <si>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</si>
  <si>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</si>
  <si>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</si>
  <si>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</si>
  <si>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</si>
  <si>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</si>
  <si>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</si>
  <si>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</si>
  <si>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</si>
  <si>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</si>
  <si>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</si>
  <si>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</si>
  <si>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</si>
  <si>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</si>
  <si>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</si>
  <si>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</si>
  <si>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</si>
  <si>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</si>
  <si>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</si>
  <si>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</si>
  <si>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</si>
  <si>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</si>
  <si>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</si>
  <si>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</si>
  <si>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</si>
  <si>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</si>
  <si>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</si>
  <si>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</si>
  <si>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</si>
  <si>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</si>
  <si>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</si>
  <si>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</si>
  <si>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</si>
  <si>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</si>
  <si>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</si>
  <si>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</si>
  <si>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</si>
  <si>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</si>
  <si>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</si>
  <si>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</si>
  <si>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</si>
  <si>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</si>
  <si>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</si>
  <si>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</si>
  <si>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</si>
  <si>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</si>
  <si>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</si>
  <si>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</si>
  <si>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</si>
  <si>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</si>
  <si>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</si>
  <si>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</si>
  <si>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</si>
  <si>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</si>
  <si>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</si>
  <si>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</si>
  <si>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</si>
  <si>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</si>
  <si>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</si>
  <si>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</si>
  <si>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</si>
  <si>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</si>
  <si>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</si>
  <si>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</si>
  <si>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</si>
  <si>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</si>
  <si>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</si>
  <si>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</si>
  <si>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</si>
  <si>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</si>
  <si>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</si>
  <si>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</si>
  <si>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</si>
  <si>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</si>
  <si>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</si>
  <si>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</si>
  <si>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</si>
  <si>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</si>
  <si>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</si>
  <si>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</si>
  <si>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</si>
  <si>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</si>
  <si>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</si>
  <si>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</si>
  <si>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</si>
  <si>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</si>
  <si>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</si>
  <si>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</si>
  <si>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</si>
  <si>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</si>
  <si>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</si>
  <si>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</si>
  <si>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</si>
  <si>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</si>
  <si>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</si>
  <si>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</si>
  <si>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</si>
  <si>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</si>
  <si>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</si>
  <si>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</si>
  <si>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</si>
  <si>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</si>
  <si>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</si>
  <si>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</si>
  <si>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</si>
  <si>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</si>
  <si>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</si>
  <si>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</si>
  <si>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</si>
  <si>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</si>
  <si>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</si>
  <si>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</si>
  <si>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</si>
  <si>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</si>
  <si>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</si>
  <si>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</si>
  <si>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</si>
  <si>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</si>
  <si>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</si>
  <si>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</si>
  <si>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</si>
  <si>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</si>
  <si>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</si>
  <si>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</si>
  <si>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</si>
  <si>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</si>
  <si>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</si>
  <si>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</si>
  <si>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</si>
  <si>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</si>
  <si>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</si>
  <si>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</si>
  <si>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</si>
  <si>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</si>
  <si>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</si>
  <si>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</si>
  <si>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</si>
  <si>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</si>
  <si>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</si>
  <si>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</si>
  <si>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</si>
  <si>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</si>
  <si>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</si>
  <si>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</si>
  <si>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</si>
  <si>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</si>
  <si>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</si>
  <si>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</si>
  <si>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</si>
  <si>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</si>
  <si>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</si>
  <si>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</si>
  <si>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</si>
  <si>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</si>
  <si>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</si>
  <si>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</si>
  <si>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</si>
  <si>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</si>
  <si>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</si>
  <si>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</si>
  <si>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</si>
  <si>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</si>
  <si>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</si>
  <si>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</si>
  <si>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</si>
  <si>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</si>
  <si>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</si>
  <si>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</si>
  <si>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</si>
  <si>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</si>
  <si>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</si>
  <si>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</si>
  <si>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</si>
  <si>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</si>
  <si>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2194 SVEUČILIŠTE U RIJECI - FAKULTET ZA MENADŽMENT U TURIZMU I UGOSTITELJSTVU</t>
  </si>
  <si>
    <t>SVEUČILIŠTE U RIJECI (2444)</t>
  </si>
  <si>
    <t>Oparija, 21.7.2023.</t>
  </si>
  <si>
    <t>Klaudija Šegota-Cuculić</t>
  </si>
  <si>
    <t>ksegota@fthm.hr</t>
  </si>
  <si>
    <t>HORIZON BOLSTER</t>
  </si>
  <si>
    <t>2022</t>
  </si>
  <si>
    <t>2025</t>
  </si>
  <si>
    <t>Sveučilište u Tilburgu, NL</t>
  </si>
  <si>
    <t>HYPRO4ST</t>
  </si>
  <si>
    <t>Post innovation for sust develop, Grčka</t>
  </si>
  <si>
    <t>Razvoj profesije Sustainable and Hybrid project manager za sektor održovog turizma</t>
  </si>
  <si>
    <t>SOCIAL GREEN DEAL</t>
  </si>
  <si>
    <t>2024</t>
  </si>
  <si>
    <t>Confederazione generale italina del lavoro, Sicilia, Italia</t>
  </si>
  <si>
    <t>Razumijevanje uloge ind.odnosa i soc.dijaloga u u pravljanju procesima ozelenjavanja lokalnih gospodarstava</t>
  </si>
  <si>
    <t>AGENCIJA ZA MOBILNOST I PROGRAME EUROPSKE UNIJE (43335)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</si>
</sst>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5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7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169" fontId="13" fillId="74" borderId="1" xfId="16" quotePrefix="1" applyNumberFormat="1" applyFill="1" applyAlignment="1">
      <alignment horizontal="left" vertical="center" indent="5" justifyLastLine="1"/>
    </xf>
    <xf numFmtId="0" fontId="13" fillId="74" borderId="1" xfId="16" quotePrefix="1" applyFill="1">
      <alignment horizontal="left" vertical="center" indent="1" justifyLastLine="1"/>
    </xf>
    <xf numFmtId="0" fontId="24" fillId="0" borderId="1" xfId="18" applyNumberFormat="1" applyFont="1" applyProtection="1">
      <alignment horizontal="right" vertical="center"/>
      <protection locked="0"/>
    </xf>
    <xf numFmtId="14" fontId="24" fillId="0" borderId="1" xfId="18" quotePrefix="1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3" fontId="24" fillId="54" borderId="1" xfId="18" applyNumberFormat="1" applyFont="1" applyFill="1" applyProtection="1">
      <alignment horizontal="right" vertical="center"/>
      <protection locked="0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segota@fthm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6" workbookViewId="0">
      <selection activeCell="D29" sqref="D29"/>
    </sheetView>
  </sheetViews>
  <sheetFormatPr defaultColWidth="14.42578125" defaultRowHeight="1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6" t="s">
        <v>5273</v>
      </c>
      <c r="D3" s="347"/>
      <c r="E3" s="34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9" t="s">
        <v>5275</v>
      </c>
      <c r="D4" s="350"/>
      <c r="E4" s="351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9" t="s">
        <v>5276</v>
      </c>
      <c r="D5" s="350"/>
      <c r="E5" s="351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9">
        <v>51294708</v>
      </c>
      <c r="D6" s="350"/>
      <c r="E6" s="351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6.5" thickBot="1">
      <c r="A7" s="91"/>
      <c r="B7" s="124" t="s">
        <v>262</v>
      </c>
      <c r="C7" s="354" t="s">
        <v>5277</v>
      </c>
      <c r="D7" s="350"/>
      <c r="E7" s="351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.7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57" t="s">
        <v>5266</v>
      </c>
      <c r="C9" s="356"/>
      <c r="D9" s="356"/>
      <c r="E9" s="356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57" t="s">
        <v>3</v>
      </c>
      <c r="C11" s="356"/>
      <c r="D11" s="356"/>
      <c r="E11" s="356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52" t="s">
        <v>5076</v>
      </c>
      <c r="C13" s="353"/>
      <c r="D13" s="353"/>
      <c r="E13" s="353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2096120</v>
      </c>
      <c r="D16" s="96">
        <f>+D17+D18</f>
        <v>4907676</v>
      </c>
      <c r="E16" s="96">
        <f>+E17+E18</f>
        <v>2436135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2096120</v>
      </c>
      <c r="D17" s="99">
        <f>+'A.1 PRIHODI'!C41</f>
        <v>4905676</v>
      </c>
      <c r="E17" s="99">
        <f>+'A.1 PRIHODI'!C61</f>
        <v>2436135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2000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2298236</v>
      </c>
      <c r="D19" s="103">
        <f>+D20+D21</f>
        <v>4866186</v>
      </c>
      <c r="E19" s="103">
        <f>+E20+E21</f>
        <v>2621636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2241139</v>
      </c>
      <c r="D20" s="105">
        <f>+'A.2 RASHODI'!C41</f>
        <v>4769929</v>
      </c>
      <c r="E20" s="105">
        <f>+'A.2 RASHODI'!C58</f>
        <v>2598422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57097</v>
      </c>
      <c r="D21" s="105">
        <f>+'A.2 RASHODI'!C49</f>
        <v>96257</v>
      </c>
      <c r="E21" s="105">
        <f>+'A.2 RASHODI'!C74</f>
        <v>23214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.75">
      <c r="A22" s="95"/>
      <c r="B22" s="95" t="s">
        <v>10</v>
      </c>
      <c r="C22" s="96">
        <f>+C16-C19</f>
        <v>-202116</v>
      </c>
      <c r="D22" s="96">
        <f>+D16-D19</f>
        <v>41490</v>
      </c>
      <c r="E22" s="96">
        <f>+E16-E19</f>
        <v>-185501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55"/>
      <c r="C23" s="356"/>
      <c r="D23" s="356"/>
      <c r="E23" s="356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.75">
      <c r="A24" s="224"/>
      <c r="B24" s="357" t="s">
        <v>5079</v>
      </c>
      <c r="C24" s="356"/>
      <c r="D24" s="356"/>
      <c r="E24" s="356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.7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>
        <v>1662192</v>
      </c>
      <c r="D29" s="104">
        <v>1250500</v>
      </c>
      <c r="E29" s="104">
        <v>1737474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>
        <v>-1281821</v>
      </c>
      <c r="D30" s="108">
        <v>-1291990</v>
      </c>
      <c r="E30" s="109">
        <v>-1203163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.75">
      <c r="A31" s="95"/>
      <c r="B31" s="95" t="s">
        <v>15</v>
      </c>
      <c r="C31" s="103">
        <f>+C27-C28+C29+C30</f>
        <v>380371</v>
      </c>
      <c r="D31" s="103">
        <f t="shared" ref="D31:E31" si="2">+D27-D28+D29+D30</f>
        <v>-41490</v>
      </c>
      <c r="E31" s="103">
        <f t="shared" si="2"/>
        <v>534311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55"/>
      <c r="C32" s="356"/>
      <c r="D32" s="356"/>
      <c r="E32" s="356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178255</v>
      </c>
      <c r="D33" s="113">
        <f>+D22+D31</f>
        <v>0</v>
      </c>
      <c r="E33" s="113">
        <f>+E22+E31</f>
        <v>348810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.7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.7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.7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.7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.7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.7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.7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.7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.7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.7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.7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.7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.7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.7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.7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.7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.7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.7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.7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.7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.7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25"/>
      <c r="B55" s="357" t="s">
        <v>5255</v>
      </c>
      <c r="C55" s="356"/>
      <c r="D55" s="356"/>
      <c r="E55" s="356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25"/>
      <c r="B57" s="357" t="s">
        <v>3</v>
      </c>
      <c r="C57" s="356"/>
      <c r="D57" s="356"/>
      <c r="E57" s="356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25"/>
      <c r="B59" s="352" t="s">
        <v>5076</v>
      </c>
      <c r="C59" s="353"/>
      <c r="D59" s="353"/>
      <c r="E59" s="353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.7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.75">
      <c r="A62" s="95"/>
      <c r="B62" s="95" t="s">
        <v>4</v>
      </c>
      <c r="C62" s="96">
        <f>SUM(C63:C64)</f>
        <v>15793216.140000001</v>
      </c>
      <c r="D62" s="96">
        <f>+D63+D64</f>
        <v>36976884.822000004</v>
      </c>
      <c r="E62" s="96">
        <f>+E63+E64</f>
        <v>18355059.157500003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15793216.140000001</v>
      </c>
      <c r="D63" s="99">
        <f t="shared" ref="D63:E63" si="3">+D17*7.5345</f>
        <v>36961815.822000004</v>
      </c>
      <c r="E63" s="99">
        <f t="shared" si="3"/>
        <v>18355059.157500003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.7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15069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17316059.142000005</v>
      </c>
      <c r="D65" s="103">
        <f>+D66+D67</f>
        <v>36664278.417000003</v>
      </c>
      <c r="E65" s="103">
        <f>+E66+E67</f>
        <v>19752716.442000002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.75">
      <c r="A66" s="102">
        <v>3</v>
      </c>
      <c r="B66" s="95" t="s">
        <v>8</v>
      </c>
      <c r="C66" s="99">
        <f>+C20*7.5345</f>
        <v>16885861.795500003</v>
      </c>
      <c r="D66" s="99">
        <f t="shared" si="4"/>
        <v>35939030.050500005</v>
      </c>
      <c r="E66" s="99">
        <f t="shared" si="4"/>
        <v>19577810.559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.75">
      <c r="A67" s="98">
        <v>4</v>
      </c>
      <c r="B67" s="100" t="s">
        <v>9</v>
      </c>
      <c r="C67" s="99">
        <f>+C21*7.5345</f>
        <v>430197.34650000004</v>
      </c>
      <c r="D67" s="99">
        <f t="shared" si="4"/>
        <v>725248.3665</v>
      </c>
      <c r="E67" s="99">
        <f t="shared" si="4"/>
        <v>174905.883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.75">
      <c r="A68" s="95"/>
      <c r="B68" s="95" t="s">
        <v>10</v>
      </c>
      <c r="C68" s="96">
        <f>+C62-C65</f>
        <v>-1522843.0020000041</v>
      </c>
      <c r="D68" s="96">
        <f>+D62-D65</f>
        <v>312606.40500000119</v>
      </c>
      <c r="E68" s="96">
        <f>+E62-E65</f>
        <v>-1397657.2844999991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.75">
      <c r="A69" s="325"/>
      <c r="B69" s="355"/>
      <c r="C69" s="356"/>
      <c r="D69" s="356"/>
      <c r="E69" s="356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25"/>
      <c r="B70" s="357" t="s">
        <v>5079</v>
      </c>
      <c r="C70" s="356"/>
      <c r="D70" s="356"/>
      <c r="E70" s="356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.7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12523785.624</v>
      </c>
      <c r="D75" s="99">
        <f t="shared" si="9"/>
        <v>9421892.25</v>
      </c>
      <c r="E75" s="99">
        <f t="shared" si="9"/>
        <v>13090997.853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-9657880.3245000001</v>
      </c>
      <c r="D76" s="99">
        <f t="shared" si="10"/>
        <v>-9734498.6550000012</v>
      </c>
      <c r="E76" s="99">
        <f t="shared" si="10"/>
        <v>-9065231.6235000007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.75">
      <c r="A77" s="95"/>
      <c r="B77" s="95" t="s">
        <v>15</v>
      </c>
      <c r="C77" s="103">
        <f>+C73-C74+C75+C76</f>
        <v>2865905.2994999997</v>
      </c>
      <c r="D77" s="103">
        <f t="shared" ref="D77:E77" si="11">+D73-D74+D75+D76</f>
        <v>-312606.40500000119</v>
      </c>
      <c r="E77" s="103">
        <f t="shared" si="11"/>
        <v>4025766.2294999994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.75">
      <c r="A78" s="325"/>
      <c r="B78" s="355"/>
      <c r="C78" s="356"/>
      <c r="D78" s="356"/>
      <c r="E78" s="356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1343062.2974999957</v>
      </c>
      <c r="D79" s="113">
        <f t="shared" ref="D79:E79" si="12">+D68+D77</f>
        <v>0</v>
      </c>
      <c r="E79" s="113">
        <f t="shared" si="12"/>
        <v>2628108.9450000003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.7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.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.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.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.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.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.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.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.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.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.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.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.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.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.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.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.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.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.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.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.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.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.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.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.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.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.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.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.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.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.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.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.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.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.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.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.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.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.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.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.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.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.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.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.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.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.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.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.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.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.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.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.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.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.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3CCAB5D0-7DA4-4990-9ECC-819E1C151022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827" activePane="bottomRight" state="frozen"/>
      <selection pane="topRight" activeCell="B1" sqref="B1"/>
      <selection pane="bottomLeft" activeCell="A3" sqref="A3"/>
      <selection pane="bottomRight" activeCell="B846" sqref="B846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339" t="s">
        <v>1588</v>
      </c>
      <c r="B993" s="340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339" t="s">
        <v>2951</v>
      </c>
      <c r="B1016" s="340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7" t="s">
        <v>3536</v>
      </c>
      <c r="B1" s="367"/>
      <c r="C1" s="367"/>
      <c r="D1" s="367"/>
      <c r="E1" s="367"/>
      <c r="F1" s="367"/>
      <c r="G1" s="367"/>
      <c r="H1" s="367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8" t="s">
        <v>5074</v>
      </c>
      <c r="B615" s="368"/>
      <c r="C615" s="368"/>
      <c r="D615" s="368"/>
      <c r="E615" s="368"/>
      <c r="F615" s="368"/>
      <c r="G615" s="368"/>
      <c r="H615" s="368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F26" sqref="F26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8" t="s">
        <v>5256</v>
      </c>
      <c r="B1" s="358"/>
      <c r="C1" s="358"/>
      <c r="D1" s="358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1573191</v>
      </c>
      <c r="H3" s="345">
        <v>3258688</v>
      </c>
      <c r="I3" s="117">
        <v>2013598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51</v>
      </c>
      <c r="D4" s="72" t="str">
        <f t="shared" si="1"/>
        <v xml:space="preserve">Pomoći EU </v>
      </c>
      <c r="E4" s="84">
        <v>632311700</v>
      </c>
      <c r="F4" s="122" t="str">
        <f t="shared" si="2"/>
        <v>Tekuće pomoći od institucija i tijela EU - ostalo</v>
      </c>
      <c r="G4" s="117">
        <v>132196</v>
      </c>
      <c r="H4" s="345">
        <v>142000</v>
      </c>
      <c r="I4" s="117">
        <v>16008</v>
      </c>
      <c r="J4" s="84"/>
      <c r="L4" s="75" t="str">
        <f t="shared" ref="L4:L67" si="3">LEFT(E4,2)</f>
        <v>63</v>
      </c>
      <c r="M4" s="75" t="str">
        <f t="shared" ref="M4:M67" si="4">LEFT(E4,3)</f>
        <v>632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43</v>
      </c>
      <c r="D5" s="72" t="s">
        <v>96</v>
      </c>
      <c r="E5" s="84">
        <v>65264</v>
      </c>
      <c r="F5" s="122" t="str">
        <f t="shared" si="2"/>
        <v>Sufinanciranje cijene usluge, participacije i slično</v>
      </c>
      <c r="G5" s="117">
        <v>176500</v>
      </c>
      <c r="H5" s="345">
        <v>1100000</v>
      </c>
      <c r="I5" s="117">
        <v>166900</v>
      </c>
      <c r="J5" s="84"/>
      <c r="L5" s="75" t="str">
        <f t="shared" si="3"/>
        <v>65</v>
      </c>
      <c r="M5" s="75" t="str">
        <f t="shared" si="4"/>
        <v>652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tr">
        <f t="shared" si="1"/>
        <v>Vlastiti prihodi</v>
      </c>
      <c r="E6" s="84">
        <v>6615</v>
      </c>
      <c r="F6" s="122" t="str">
        <f t="shared" si="2"/>
        <v>Prihodi od pruženih usluga</v>
      </c>
      <c r="G6" s="117">
        <v>97487</v>
      </c>
      <c r="H6" s="345">
        <v>230000</v>
      </c>
      <c r="I6" s="117">
        <v>167904</v>
      </c>
      <c r="J6" s="84"/>
      <c r="L6" s="75" t="str">
        <f t="shared" si="3"/>
        <v>66</v>
      </c>
      <c r="M6" s="75" t="str">
        <f t="shared" si="4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52</v>
      </c>
      <c r="D7" s="72" t="str">
        <f t="shared" si="1"/>
        <v xml:space="preserve">Ostale pomoći i darovnice </v>
      </c>
      <c r="E7" s="84">
        <v>6391</v>
      </c>
      <c r="F7" s="122" t="str">
        <f t="shared" si="2"/>
        <v>Tekući prijenosi između proračunskih korisnika istog proračuna</v>
      </c>
      <c r="G7" s="117">
        <v>15205</v>
      </c>
      <c r="H7" s="345">
        <v>22430</v>
      </c>
      <c r="I7" s="117">
        <v>15452</v>
      </c>
      <c r="J7" s="84" t="s">
        <v>5274</v>
      </c>
      <c r="L7" s="75" t="str">
        <f t="shared" si="3"/>
        <v>63</v>
      </c>
      <c r="M7" s="75" t="str">
        <f t="shared" si="4"/>
        <v>639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v>61</v>
      </c>
      <c r="D8" s="72" t="str">
        <f t="shared" si="1"/>
        <v xml:space="preserve">Donacije </v>
      </c>
      <c r="E8" s="84">
        <v>663130000</v>
      </c>
      <c r="F8" s="122" t="str">
        <f t="shared" si="2"/>
        <v>Tekuće donacije od trgovačkih društava</v>
      </c>
      <c r="G8" s="117">
        <v>65340</v>
      </c>
      <c r="H8" s="345">
        <v>14800</v>
      </c>
      <c r="I8" s="117">
        <v>15585</v>
      </c>
      <c r="J8" s="84"/>
      <c r="L8" s="75" t="str">
        <f t="shared" si="3"/>
        <v>66</v>
      </c>
      <c r="M8" s="75" t="str">
        <f t="shared" si="4"/>
        <v>663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52</v>
      </c>
      <c r="D9" s="72" t="str">
        <f t="shared" si="1"/>
        <v xml:space="preserve">Ostale pomoći i darovnice </v>
      </c>
      <c r="E9" s="84">
        <v>6381</v>
      </c>
      <c r="F9" s="122" t="str">
        <f t="shared" si="2"/>
        <v>Tekuće pomoći temeljem prijenosa EU sredstava iz proračuna JLP(R)S, korisnika JLPRS ili izvanproračunskog korisnika</v>
      </c>
      <c r="G9" s="117">
        <v>36201</v>
      </c>
      <c r="H9" s="345">
        <v>67560</v>
      </c>
      <c r="I9" s="117">
        <v>24575</v>
      </c>
      <c r="J9" s="84"/>
      <c r="L9" s="75" t="str">
        <f t="shared" si="3"/>
        <v>63</v>
      </c>
      <c r="M9" s="75" t="str">
        <f t="shared" si="4"/>
        <v>638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0"/>
        <v>52</v>
      </c>
      <c r="D10" s="72" t="str">
        <f t="shared" si="1"/>
        <v xml:space="preserve">Ostale pomoći i darovnice </v>
      </c>
      <c r="E10" s="84">
        <v>6361</v>
      </c>
      <c r="F10" s="122" t="str">
        <f t="shared" si="2"/>
        <v>Tekuće pomoći proračunskim korisnicima iz proračuna JLP(R)S koji im nije nadležan</v>
      </c>
      <c r="G10" s="117">
        <v>0</v>
      </c>
      <c r="H10" s="345">
        <v>0</v>
      </c>
      <c r="I10" s="117">
        <v>0</v>
      </c>
      <c r="J10" s="84"/>
      <c r="L10" s="75" t="str">
        <f t="shared" si="3"/>
        <v>63</v>
      </c>
      <c r="M10" s="75" t="str">
        <f t="shared" si="4"/>
        <v>636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71</v>
      </c>
      <c r="D11" s="72" t="str">
        <f t="shared" si="1"/>
        <v>Prihodi od prodaje ili zamjene nefinancijske imovine i naknade s naslova osiguranja</v>
      </c>
      <c r="E11" s="84">
        <v>722110071</v>
      </c>
      <c r="F11" s="122" t="str">
        <f t="shared" si="2"/>
        <v>Računala i računalna oprema izvor 71</v>
      </c>
      <c r="G11" s="117"/>
      <c r="H11" s="345">
        <v>1000</v>
      </c>
      <c r="I11" s="117">
        <v>0</v>
      </c>
      <c r="J11" s="84"/>
      <c r="L11" s="75" t="str">
        <f t="shared" si="3"/>
        <v>72</v>
      </c>
      <c r="M11" s="75" t="str">
        <f t="shared" si="4"/>
        <v>722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0"/>
        <v>71</v>
      </c>
      <c r="D12" s="72" t="str">
        <f t="shared" si="1"/>
        <v>Prihodi od prodaje ili zamjene nefinancijske imovine i naknade s naslova osiguranja</v>
      </c>
      <c r="E12" s="84">
        <v>722120071</v>
      </c>
      <c r="F12" s="122" t="str">
        <f t="shared" si="2"/>
        <v>Uredski namještaj izvor 71</v>
      </c>
      <c r="G12" s="117"/>
      <c r="H12" s="345">
        <v>1000</v>
      </c>
      <c r="I12" s="117">
        <v>0</v>
      </c>
      <c r="J12" s="84"/>
      <c r="L12" s="75" t="str">
        <f t="shared" si="3"/>
        <v>72</v>
      </c>
      <c r="M12" s="75" t="str">
        <f t="shared" si="4"/>
        <v>722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0"/>
        <v>43</v>
      </c>
      <c r="D13" s="72" t="str">
        <f t="shared" si="1"/>
        <v>Ostali prihodi za posebne namjene</v>
      </c>
      <c r="E13" s="84">
        <v>65268</v>
      </c>
      <c r="F13" s="122" t="str">
        <f t="shared" si="2"/>
        <v xml:space="preserve">Ostali prihodi za posebne namjene </v>
      </c>
      <c r="G13" s="117"/>
      <c r="H13" s="345">
        <v>10000</v>
      </c>
      <c r="I13" s="117">
        <v>0</v>
      </c>
      <c r="J13" s="84"/>
      <c r="L13" s="75" t="str">
        <f t="shared" si="3"/>
        <v>65</v>
      </c>
      <c r="M13" s="75" t="str">
        <f t="shared" si="4"/>
        <v>652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0"/>
        <v>43</v>
      </c>
      <c r="D14" s="72" t="str">
        <f t="shared" si="1"/>
        <v>Ostali prihodi za posebne namjene</v>
      </c>
      <c r="E14" s="84">
        <v>652670043</v>
      </c>
      <c r="F14" s="122" t="str">
        <f t="shared" si="2"/>
        <v>Prihodi s naslova osiguranja, refundacije štete i totalne štete izvor 43</v>
      </c>
      <c r="G14" s="117"/>
      <c r="H14" s="345">
        <v>5000</v>
      </c>
      <c r="I14" s="117">
        <v>0</v>
      </c>
      <c r="J14" s="84"/>
      <c r="L14" s="75" t="str">
        <f t="shared" si="3"/>
        <v>65</v>
      </c>
      <c r="M14" s="75" t="str">
        <f t="shared" si="4"/>
        <v>652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si="0"/>
        <v>43</v>
      </c>
      <c r="D15" s="72" t="str">
        <f t="shared" si="1"/>
        <v>Ostali prihodi za posebne namjene</v>
      </c>
      <c r="E15" s="84">
        <v>641320043</v>
      </c>
      <c r="F15" s="122" t="str">
        <f t="shared" si="2"/>
        <v>Kamate na depozite po viđenju izvor 43</v>
      </c>
      <c r="G15" s="117"/>
      <c r="H15" s="345">
        <v>15</v>
      </c>
      <c r="I15" s="117"/>
      <c r="J15" s="84"/>
      <c r="L15" s="75" t="str">
        <f t="shared" si="3"/>
        <v>64</v>
      </c>
      <c r="M15" s="75" t="str">
        <f t="shared" si="4"/>
        <v>641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0"/>
        <v>31</v>
      </c>
      <c r="D16" s="72" t="str">
        <f t="shared" si="1"/>
        <v>Vlastiti prihodi</v>
      </c>
      <c r="E16" s="84">
        <v>641320031</v>
      </c>
      <c r="F16" s="122" t="str">
        <f t="shared" si="2"/>
        <v>Kamate na depozite po viđenju izvor 31</v>
      </c>
      <c r="G16" s="117"/>
      <c r="H16" s="345">
        <v>5</v>
      </c>
      <c r="I16" s="117"/>
      <c r="J16" s="84"/>
      <c r="L16" s="75" t="str">
        <f t="shared" si="3"/>
        <v>64</v>
      </c>
      <c r="M16" s="75" t="str">
        <f t="shared" si="4"/>
        <v>641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0"/>
        <v>52</v>
      </c>
      <c r="D17" s="72" t="str">
        <f t="shared" si="1"/>
        <v xml:space="preserve">Ostale pomoći i darovnice </v>
      </c>
      <c r="E17" s="84">
        <v>6393</v>
      </c>
      <c r="F17" s="122" t="str">
        <f t="shared" si="2"/>
        <v>Tekući prijenosi između proračunskih korisnika istog proračuna temeljem prijenosa EU sredstava</v>
      </c>
      <c r="G17" s="117"/>
      <c r="H17" s="345">
        <v>33178</v>
      </c>
      <c r="I17" s="117">
        <v>15452</v>
      </c>
      <c r="J17" s="84" t="s">
        <v>5289</v>
      </c>
      <c r="L17" s="75" t="str">
        <f t="shared" si="3"/>
        <v>63</v>
      </c>
      <c r="M17" s="75" t="str">
        <f t="shared" si="4"/>
        <v>639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 t="shared" si="0"/>
        <v>31</v>
      </c>
      <c r="D18" s="72" t="str">
        <f t="shared" si="1"/>
        <v>Vlastiti prihodi</v>
      </c>
      <c r="E18" s="84">
        <v>642990031</v>
      </c>
      <c r="F18" s="122" t="str">
        <f t="shared" si="2"/>
        <v>Ostali prihodi od nefinancijske imovine izvor 31</v>
      </c>
      <c r="G18" s="117"/>
      <c r="H18" s="345">
        <v>15000</v>
      </c>
      <c r="I18" s="117">
        <v>133</v>
      </c>
      <c r="J18" s="84"/>
      <c r="L18" s="75" t="str">
        <f t="shared" si="3"/>
        <v>64</v>
      </c>
      <c r="M18" s="75" t="str">
        <f t="shared" si="4"/>
        <v>642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f t="shared" si="0"/>
        <v>31</v>
      </c>
      <c r="D19" s="72" t="str">
        <f t="shared" si="1"/>
        <v>Vlastiti prihodi</v>
      </c>
      <c r="E19" s="84">
        <v>6614</v>
      </c>
      <c r="F19" s="122" t="str">
        <f t="shared" si="2"/>
        <v>Prihodi od prodanih proizvoda i robe</v>
      </c>
      <c r="G19" s="117"/>
      <c r="H19" s="117">
        <v>7000</v>
      </c>
      <c r="I19" s="117">
        <v>28</v>
      </c>
      <c r="J19" s="84"/>
      <c r="L19" s="75" t="str">
        <f t="shared" si="3"/>
        <v>66</v>
      </c>
      <c r="M19" s="75" t="str">
        <f t="shared" si="4"/>
        <v>661</v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v>52</v>
      </c>
      <c r="D20" s="72" t="str">
        <f t="shared" si="1"/>
        <v xml:space="preserve">Ostale pomoći i darovnice </v>
      </c>
      <c r="E20" s="84">
        <v>631110000</v>
      </c>
      <c r="F20" s="122" t="str">
        <f t="shared" si="2"/>
        <v>Tekuće pomoći od inozemnih vlada u EU</v>
      </c>
      <c r="G20" s="117">
        <v>0</v>
      </c>
      <c r="H20" s="117">
        <v>0</v>
      </c>
      <c r="I20" s="117">
        <v>500</v>
      </c>
      <c r="J20" s="84"/>
      <c r="L20" s="75" t="str">
        <f t="shared" si="3"/>
        <v>63</v>
      </c>
      <c r="M20" s="75" t="str">
        <f t="shared" si="4"/>
        <v>631</v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/>
      <c r="B21" s="73"/>
      <c r="C21" s="119"/>
      <c r="D21" s="72"/>
      <c r="E21" s="84"/>
      <c r="F21" s="122"/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/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</sheetData>
  <sheetProtection selectLockedCells="1"/>
  <autoFilter ref="R5:V12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4" priority="2">
      <formula>IF(OR(E3=6391,E3=6392,E3=6393,E3=6394),1,0)</formula>
    </cfRule>
  </conditionalFormatting>
  <conditionalFormatting sqref="J4:J499">
    <cfRule type="expression" dxfId="3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80" zoomScaleNormal="80" workbookViewId="0">
      <pane ySplit="2" topLeftCell="A6" activePane="bottomLeft" state="frozen"/>
      <selection pane="bottomLeft" activeCell="M16" sqref="M16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9" t="s">
        <v>5257</v>
      </c>
      <c r="B1" s="359"/>
      <c r="C1" s="359"/>
      <c r="D1" s="359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/>
      </c>
      <c r="B3" s="79" t="str">
        <f>IF(C3="","",VLOOKUP('OPĆI DIO'!$C$3,'OPĆI DIO'!$L$6:$U$138,9,FALSE))</f>
        <v/>
      </c>
      <c r="C3" s="85"/>
      <c r="D3" s="80"/>
      <c r="E3" s="85"/>
      <c r="F3" s="80"/>
      <c r="G3" s="118"/>
      <c r="H3" s="80" t="str">
        <f>IFERROR(VLOOKUP(G3,$AB$6:$AC$327,2,FALSE),"")</f>
        <v/>
      </c>
      <c r="I3" s="80" t="str">
        <f>IFERROR(VLOOKUP(G3,$AB$6:$AF$327,3,FALSE),"")</f>
        <v/>
      </c>
      <c r="J3" s="117"/>
      <c r="K3" s="117"/>
      <c r="L3" s="117"/>
      <c r="M3" s="84"/>
      <c r="O3" s="75" t="str">
        <f>LEFT(E3,3)</f>
        <v/>
      </c>
      <c r="P3" s="75" t="str">
        <f>LEFT(E3,2)</f>
        <v/>
      </c>
      <c r="Q3" s="75" t="str">
        <f>LEFT(C3,3)</f>
        <v/>
      </c>
      <c r="R3" s="75" t="str">
        <f>MID(I3,2,2)</f>
        <v/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31</v>
      </c>
      <c r="D4" s="80" t="str">
        <f t="shared" ref="D4:D67" si="0">IFERROR(VLOOKUP(C4,$S$6:$T$24,2,FALSE),"")</f>
        <v>Vlastiti prihodi</v>
      </c>
      <c r="E4" s="85">
        <v>3111</v>
      </c>
      <c r="F4" s="80" t="str">
        <f t="shared" ref="F4:F67" si="1">IFERROR(VLOOKUP(E4,$V$5:$X$129,2,FALSE),"")</f>
        <v>Plaće za redovan rad</v>
      </c>
      <c r="G4" s="118" t="s">
        <v>174</v>
      </c>
      <c r="H4" s="80" t="str">
        <f t="shared" ref="H4:H66" si="2">IFERROR(VLOOKUP(G4,$AB$6:$AC$327,2,FALSE),"")</f>
        <v>REDOVNA DJELATNOST SVEUČILIŠTA U RIJECI (IZ EVIDENCIJSKIH PRIHODA)</v>
      </c>
      <c r="I4" s="80" t="str">
        <f t="shared" ref="I4:I66" si="3">IFERROR(VLOOKUP(G4,$AB$6:$AF$327,3,FALSE),"")</f>
        <v>0942</v>
      </c>
      <c r="J4" s="117">
        <v>17800</v>
      </c>
      <c r="K4" s="117">
        <v>30000</v>
      </c>
      <c r="L4" s="117">
        <v>34193</v>
      </c>
      <c r="M4" s="84"/>
      <c r="O4" s="75" t="str">
        <f t="shared" ref="O4:O67" si="4">LEFT(E4,3)</f>
        <v>311</v>
      </c>
      <c r="P4" s="75" t="str">
        <f t="shared" ref="P4:P67" si="5">LEFT(E4,2)</f>
        <v>31</v>
      </c>
      <c r="Q4" s="75" t="str">
        <f t="shared" ref="Q4:Q67" si="6">LEFT(C4,3)</f>
        <v>31</v>
      </c>
      <c r="R4" s="75" t="str">
        <f t="shared" ref="R4:R67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31</v>
      </c>
      <c r="D5" s="80" t="str">
        <f t="shared" si="0"/>
        <v>Vlastiti prihodi</v>
      </c>
      <c r="E5" s="85">
        <v>3132</v>
      </c>
      <c r="F5" s="80" t="str">
        <f t="shared" si="1"/>
        <v>Doprinosi za obvezno zdravstveno osiguranje</v>
      </c>
      <c r="G5" s="118" t="s">
        <v>174</v>
      </c>
      <c r="H5" s="80" t="str">
        <f t="shared" si="2"/>
        <v>REDOVNA DJELATNOST SVEUČILIŠTA U RIJECI (IZ EVIDENCIJSKIH PRIHODA)</v>
      </c>
      <c r="I5" s="80" t="str">
        <f t="shared" si="3"/>
        <v>0942</v>
      </c>
      <c r="J5" s="117">
        <f>+J4*0.165</f>
        <v>2937</v>
      </c>
      <c r="K5" s="117">
        <f>+K4*0.165</f>
        <v>4950</v>
      </c>
      <c r="L5" s="117">
        <v>5639</v>
      </c>
      <c r="M5" s="84"/>
      <c r="O5" s="75" t="str">
        <f t="shared" si="4"/>
        <v>313</v>
      </c>
      <c r="P5" s="75" t="str">
        <f t="shared" si="5"/>
        <v>31</v>
      </c>
      <c r="Q5" s="75" t="str">
        <f t="shared" si="6"/>
        <v>31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31</v>
      </c>
      <c r="D6" s="80" t="str">
        <f t="shared" si="0"/>
        <v>Vlastiti prihodi</v>
      </c>
      <c r="E6" s="85">
        <v>3211</v>
      </c>
      <c r="F6" s="80" t="str">
        <f t="shared" si="1"/>
        <v>Službena putovanja</v>
      </c>
      <c r="G6" s="118" t="s">
        <v>174</v>
      </c>
      <c r="H6" s="80" t="str">
        <f t="shared" si="2"/>
        <v>REDOVNA DJELATNOST SVEUČILIŠTA U RIJECI (IZ EVIDENCIJSKIH PRIHODA)</v>
      </c>
      <c r="I6" s="80" t="str">
        <f t="shared" si="3"/>
        <v>0942</v>
      </c>
      <c r="J6" s="117">
        <v>4330</v>
      </c>
      <c r="K6" s="117">
        <v>10000</v>
      </c>
      <c r="L6" s="117">
        <v>9974</v>
      </c>
      <c r="M6" s="84"/>
      <c r="O6" s="75" t="str">
        <f t="shared" si="4"/>
        <v>321</v>
      </c>
      <c r="P6" s="75" t="str">
        <f t="shared" si="5"/>
        <v>32</v>
      </c>
      <c r="Q6" s="75" t="str">
        <f t="shared" si="6"/>
        <v>31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31</v>
      </c>
      <c r="D7" s="80" t="str">
        <f t="shared" si="0"/>
        <v>Vlastiti prihodi</v>
      </c>
      <c r="E7" s="85">
        <v>3213</v>
      </c>
      <c r="F7" s="80" t="str">
        <f t="shared" si="1"/>
        <v>Stručno usavršavanje zaposlenika</v>
      </c>
      <c r="G7" s="118" t="s">
        <v>174</v>
      </c>
      <c r="H7" s="80" t="str">
        <f t="shared" si="2"/>
        <v>REDOVNA DJELATNOST SVEUČILIŠTA U RIJECI (IZ EVIDENCIJSKIH PRIHODA)</v>
      </c>
      <c r="I7" s="80" t="str">
        <f t="shared" si="3"/>
        <v>0942</v>
      </c>
      <c r="J7" s="117">
        <v>367</v>
      </c>
      <c r="K7" s="117">
        <v>2500</v>
      </c>
      <c r="L7" s="117">
        <v>99</v>
      </c>
      <c r="M7" s="84"/>
      <c r="O7" s="75" t="str">
        <f t="shared" si="4"/>
        <v>321</v>
      </c>
      <c r="P7" s="75" t="str">
        <f t="shared" si="5"/>
        <v>32</v>
      </c>
      <c r="Q7" s="75" t="str">
        <f t="shared" si="6"/>
        <v>31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31</v>
      </c>
      <c r="D8" s="80" t="str">
        <f t="shared" si="0"/>
        <v>Vlastiti prihodi</v>
      </c>
      <c r="E8" s="85">
        <v>3221</v>
      </c>
      <c r="F8" s="80" t="str">
        <f t="shared" si="1"/>
        <v>Uredski materijal i ostali materijalni rashodi</v>
      </c>
      <c r="G8" s="118" t="s">
        <v>174</v>
      </c>
      <c r="H8" s="80" t="str">
        <f t="shared" si="2"/>
        <v>REDOVNA DJELATNOST SVEUČILIŠTA U RIJECI (IZ EVIDENCIJSKIH PRIHODA)</v>
      </c>
      <c r="I8" s="80" t="str">
        <f t="shared" si="3"/>
        <v>0942</v>
      </c>
      <c r="J8" s="117">
        <v>440</v>
      </c>
      <c r="K8" s="117">
        <v>3000</v>
      </c>
      <c r="L8" s="117">
        <v>0</v>
      </c>
      <c r="M8" s="84"/>
      <c r="O8" s="75" t="str">
        <f t="shared" si="4"/>
        <v>322</v>
      </c>
      <c r="P8" s="75" t="str">
        <f t="shared" si="5"/>
        <v>32</v>
      </c>
      <c r="Q8" s="75" t="str">
        <f t="shared" si="6"/>
        <v>31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31</v>
      </c>
      <c r="D9" s="80" t="str">
        <f t="shared" si="0"/>
        <v>Vlastiti prihodi</v>
      </c>
      <c r="E9" s="85">
        <v>3222</v>
      </c>
      <c r="F9" s="80" t="str">
        <f t="shared" si="1"/>
        <v>Materijal i sirovine</v>
      </c>
      <c r="G9" s="118" t="s">
        <v>174</v>
      </c>
      <c r="H9" s="80" t="str">
        <f t="shared" si="2"/>
        <v>REDOVNA DJELATNOST SVEUČILIŠTA U RIJECI (IZ EVIDENCIJSKIH PRIHODA)</v>
      </c>
      <c r="I9" s="80" t="str">
        <f t="shared" si="3"/>
        <v>0942</v>
      </c>
      <c r="J9" s="117">
        <v>3222</v>
      </c>
      <c r="K9" s="117">
        <v>5000</v>
      </c>
      <c r="L9" s="117">
        <v>8145</v>
      </c>
      <c r="M9" s="84"/>
      <c r="O9" s="75" t="str">
        <f t="shared" si="4"/>
        <v>322</v>
      </c>
      <c r="P9" s="75" t="str">
        <f t="shared" si="5"/>
        <v>32</v>
      </c>
      <c r="Q9" s="75" t="str">
        <f t="shared" si="6"/>
        <v>31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31</v>
      </c>
      <c r="D10" s="80" t="str">
        <f t="shared" si="0"/>
        <v>Vlastiti prihodi</v>
      </c>
      <c r="E10" s="85">
        <v>3223</v>
      </c>
      <c r="F10" s="80" t="str">
        <f t="shared" si="1"/>
        <v>Energija</v>
      </c>
      <c r="G10" s="118" t="s">
        <v>174</v>
      </c>
      <c r="H10" s="80" t="str">
        <f t="shared" si="2"/>
        <v>REDOVNA DJELATNOST SVEUČILIŠTA U RIJECI (IZ EVIDENCIJSKIH PRIHODA)</v>
      </c>
      <c r="I10" s="80" t="str">
        <f t="shared" si="3"/>
        <v>0942</v>
      </c>
      <c r="J10" s="117">
        <v>78</v>
      </c>
      <c r="K10" s="117">
        <v>4000</v>
      </c>
      <c r="L10" s="117">
        <v>464</v>
      </c>
      <c r="M10" s="84"/>
      <c r="O10" s="75" t="str">
        <f t="shared" si="4"/>
        <v>322</v>
      </c>
      <c r="P10" s="75" t="str">
        <f t="shared" si="5"/>
        <v>32</v>
      </c>
      <c r="Q10" s="75" t="str">
        <f t="shared" si="6"/>
        <v>31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8">LEFT(V10,2)</f>
        <v>31</v>
      </c>
      <c r="Z10" s="125" t="str">
        <f t="shared" ref="Z10:Z41" si="9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31</v>
      </c>
      <c r="D11" s="80" t="str">
        <f t="shared" si="0"/>
        <v>Vlastiti prihodi</v>
      </c>
      <c r="E11" s="85">
        <v>3224</v>
      </c>
      <c r="F11" s="80" t="str">
        <f t="shared" si="1"/>
        <v>Materijal i dijelovi za tekuće i investicijsko održavanje</v>
      </c>
      <c r="G11" s="118" t="s">
        <v>174</v>
      </c>
      <c r="H11" s="80" t="str">
        <f t="shared" si="2"/>
        <v>REDOVNA DJELATNOST SVEUČILIŠTA U RIJECI (IZ EVIDENCIJSKIH PRIHODA)</v>
      </c>
      <c r="I11" s="80" t="str">
        <f t="shared" si="3"/>
        <v>0942</v>
      </c>
      <c r="J11" s="117">
        <v>647</v>
      </c>
      <c r="K11" s="117">
        <v>7000</v>
      </c>
      <c r="L11" s="117">
        <v>0</v>
      </c>
      <c r="M11" s="84"/>
      <c r="O11" s="75" t="str">
        <f t="shared" si="4"/>
        <v>322</v>
      </c>
      <c r="P11" s="75" t="str">
        <f t="shared" si="5"/>
        <v>32</v>
      </c>
      <c r="Q11" s="75" t="str">
        <f t="shared" si="6"/>
        <v>31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8"/>
        <v>32</v>
      </c>
      <c r="Z11" s="75" t="str">
        <f t="shared" si="9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31</v>
      </c>
      <c r="D12" s="80" t="str">
        <f t="shared" si="0"/>
        <v>Vlastiti prihodi</v>
      </c>
      <c r="E12" s="85">
        <v>3225</v>
      </c>
      <c r="F12" s="80" t="str">
        <f t="shared" si="1"/>
        <v>Sitni inventar i auto gume</v>
      </c>
      <c r="G12" s="118" t="s">
        <v>174</v>
      </c>
      <c r="H12" s="80" t="str">
        <f t="shared" si="2"/>
        <v>REDOVNA DJELATNOST SVEUČILIŠTA U RIJECI (IZ EVIDENCIJSKIH PRIHODA)</v>
      </c>
      <c r="I12" s="80" t="str">
        <f t="shared" si="3"/>
        <v>0942</v>
      </c>
      <c r="J12" s="117">
        <v>408</v>
      </c>
      <c r="K12" s="117">
        <v>3000</v>
      </c>
      <c r="L12" s="117">
        <v>997</v>
      </c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31</v>
      </c>
      <c r="R12" s="75" t="str">
        <f t="shared" si="7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8"/>
        <v>32</v>
      </c>
      <c r="Z12" s="75" t="str">
        <f t="shared" si="9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31</v>
      </c>
      <c r="D13" s="80" t="str">
        <f t="shared" si="0"/>
        <v>Vlastiti prihodi</v>
      </c>
      <c r="E13" s="85">
        <v>3227</v>
      </c>
      <c r="F13" s="80" t="str">
        <f t="shared" si="1"/>
        <v>Službena, radna i zaštitna odjeća i obuća</v>
      </c>
      <c r="G13" s="118" t="s">
        <v>174</v>
      </c>
      <c r="H13" s="80" t="str">
        <f t="shared" si="2"/>
        <v>REDOVNA DJELATNOST SVEUČILIŠTA U RIJECI (IZ EVIDENCIJSKIH PRIHODA)</v>
      </c>
      <c r="I13" s="80" t="str">
        <f t="shared" si="3"/>
        <v>0942</v>
      </c>
      <c r="J13" s="117">
        <v>0</v>
      </c>
      <c r="K13" s="117">
        <v>500</v>
      </c>
      <c r="L13" s="117">
        <v>0</v>
      </c>
      <c r="M13" s="84"/>
      <c r="O13" s="75" t="str">
        <f t="shared" si="4"/>
        <v>322</v>
      </c>
      <c r="P13" s="75" t="str">
        <f t="shared" si="5"/>
        <v>32</v>
      </c>
      <c r="Q13" s="75" t="str">
        <f t="shared" si="6"/>
        <v>31</v>
      </c>
      <c r="R13" s="75" t="str">
        <f t="shared" si="7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8"/>
        <v>32</v>
      </c>
      <c r="Z13" s="75" t="str">
        <f t="shared" si="9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31</v>
      </c>
      <c r="D14" s="80" t="str">
        <f t="shared" si="0"/>
        <v>Vlastiti prihodi</v>
      </c>
      <c r="E14" s="85">
        <v>3231</v>
      </c>
      <c r="F14" s="80" t="str">
        <f t="shared" si="1"/>
        <v>Usluge telefona, pošte i prijevoza</v>
      </c>
      <c r="G14" s="118" t="s">
        <v>174</v>
      </c>
      <c r="H14" s="80" t="str">
        <f t="shared" si="2"/>
        <v>REDOVNA DJELATNOST SVEUČILIŠTA U RIJECI (IZ EVIDENCIJSKIH PRIHODA)</v>
      </c>
      <c r="I14" s="80" t="str">
        <f t="shared" si="3"/>
        <v>0942</v>
      </c>
      <c r="J14" s="117">
        <v>1162</v>
      </c>
      <c r="K14" s="117">
        <v>2500</v>
      </c>
      <c r="L14" s="117">
        <v>0</v>
      </c>
      <c r="M14" s="84"/>
      <c r="O14" s="75" t="str">
        <f t="shared" si="4"/>
        <v>323</v>
      </c>
      <c r="P14" s="75" t="str">
        <f t="shared" si="5"/>
        <v>32</v>
      </c>
      <c r="Q14" s="75" t="str">
        <f t="shared" si="6"/>
        <v>31</v>
      </c>
      <c r="R14" s="75" t="str">
        <f t="shared" si="7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8"/>
        <v>32</v>
      </c>
      <c r="Z14" s="75" t="str">
        <f t="shared" si="9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31</v>
      </c>
      <c r="D15" s="80" t="str">
        <f t="shared" si="0"/>
        <v>Vlastiti prihodi</v>
      </c>
      <c r="E15" s="85">
        <v>3232</v>
      </c>
      <c r="F15" s="80" t="str">
        <f t="shared" si="1"/>
        <v>Usluge tekućeg i investicijskog održavanja</v>
      </c>
      <c r="G15" s="118" t="s">
        <v>174</v>
      </c>
      <c r="H15" s="80" t="str">
        <f t="shared" si="2"/>
        <v>REDOVNA DJELATNOST SVEUČILIŠTA U RIJECI (IZ EVIDENCIJSKIH PRIHODA)</v>
      </c>
      <c r="I15" s="80" t="str">
        <f t="shared" si="3"/>
        <v>0942</v>
      </c>
      <c r="J15" s="117">
        <v>4086</v>
      </c>
      <c r="K15" s="117">
        <v>10000</v>
      </c>
      <c r="L15" s="117">
        <v>686</v>
      </c>
      <c r="M15" s="84"/>
      <c r="O15" s="75" t="str">
        <f t="shared" si="4"/>
        <v>323</v>
      </c>
      <c r="P15" s="75" t="str">
        <f t="shared" si="5"/>
        <v>32</v>
      </c>
      <c r="Q15" s="75" t="str">
        <f t="shared" si="6"/>
        <v>31</v>
      </c>
      <c r="R15" s="75" t="str">
        <f t="shared" si="7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8"/>
        <v>32</v>
      </c>
      <c r="Z15" s="75" t="str">
        <f t="shared" si="9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31</v>
      </c>
      <c r="D16" s="80" t="str">
        <f t="shared" si="0"/>
        <v>Vlastiti prihodi</v>
      </c>
      <c r="E16" s="85">
        <v>3233</v>
      </c>
      <c r="F16" s="80" t="str">
        <f t="shared" si="1"/>
        <v>Usluge promidžbe i informiranja</v>
      </c>
      <c r="G16" s="118" t="s">
        <v>174</v>
      </c>
      <c r="H16" s="80" t="str">
        <f t="shared" si="2"/>
        <v>REDOVNA DJELATNOST SVEUČILIŠTA U RIJECI (IZ EVIDENCIJSKIH PRIHODA)</v>
      </c>
      <c r="I16" s="80" t="str">
        <f t="shared" si="3"/>
        <v>0942</v>
      </c>
      <c r="J16" s="117">
        <v>4227</v>
      </c>
      <c r="K16" s="117">
        <v>16000</v>
      </c>
      <c r="L16" s="117">
        <v>400</v>
      </c>
      <c r="M16" s="84"/>
      <c r="O16" s="75" t="str">
        <f t="shared" si="4"/>
        <v>323</v>
      </c>
      <c r="P16" s="75" t="str">
        <f t="shared" si="5"/>
        <v>32</v>
      </c>
      <c r="Q16" s="75" t="str">
        <f t="shared" si="6"/>
        <v>31</v>
      </c>
      <c r="R16" s="75" t="str">
        <f t="shared" si="7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8"/>
        <v>32</v>
      </c>
      <c r="Z16" s="75" t="str">
        <f t="shared" si="9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31</v>
      </c>
      <c r="D17" s="80" t="str">
        <f t="shared" si="0"/>
        <v>Vlastiti prihodi</v>
      </c>
      <c r="E17" s="85">
        <v>3234</v>
      </c>
      <c r="F17" s="80" t="str">
        <f t="shared" si="1"/>
        <v>Komunalne usluge</v>
      </c>
      <c r="G17" s="118" t="s">
        <v>174</v>
      </c>
      <c r="H17" s="80" t="str">
        <f t="shared" si="2"/>
        <v>REDOVNA DJELATNOST SVEUČILIŠTA U RIJECI (IZ EVIDENCIJSKIH PRIHODA)</v>
      </c>
      <c r="I17" s="80" t="str">
        <f t="shared" si="3"/>
        <v>0942</v>
      </c>
      <c r="J17" s="117">
        <v>71</v>
      </c>
      <c r="K17" s="117">
        <v>1000</v>
      </c>
      <c r="L17" s="117">
        <v>0</v>
      </c>
      <c r="M17" s="84"/>
      <c r="O17" s="75" t="str">
        <f t="shared" si="4"/>
        <v>323</v>
      </c>
      <c r="P17" s="75" t="str">
        <f t="shared" si="5"/>
        <v>32</v>
      </c>
      <c r="Q17" s="75" t="str">
        <f t="shared" si="6"/>
        <v>31</v>
      </c>
      <c r="R17" s="75" t="str">
        <f t="shared" si="7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8"/>
        <v>32</v>
      </c>
      <c r="Z17" s="75" t="str">
        <f t="shared" si="9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31</v>
      </c>
      <c r="D18" s="80" t="str">
        <f t="shared" si="0"/>
        <v>Vlastiti prihodi</v>
      </c>
      <c r="E18" s="85">
        <v>3234</v>
      </c>
      <c r="F18" s="80" t="str">
        <f t="shared" si="1"/>
        <v>Komunalne usluge</v>
      </c>
      <c r="G18" s="118" t="s">
        <v>174</v>
      </c>
      <c r="H18" s="80" t="str">
        <f t="shared" si="2"/>
        <v>REDOVNA DJELATNOST SVEUČILIŠTA U RIJECI (IZ EVIDENCIJSKIH PRIHODA)</v>
      </c>
      <c r="I18" s="80" t="str">
        <f t="shared" si="3"/>
        <v>0942</v>
      </c>
      <c r="J18" s="117">
        <v>2656</v>
      </c>
      <c r="K18" s="117">
        <v>6000</v>
      </c>
      <c r="L18" s="117">
        <v>0</v>
      </c>
      <c r="M18" s="84"/>
      <c r="O18" s="75" t="str">
        <f t="shared" si="4"/>
        <v>323</v>
      </c>
      <c r="P18" s="75" t="str">
        <f t="shared" si="5"/>
        <v>32</v>
      </c>
      <c r="Q18" s="75" t="str">
        <f t="shared" si="6"/>
        <v>31</v>
      </c>
      <c r="R18" s="75" t="str">
        <f t="shared" si="7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8"/>
        <v>32</v>
      </c>
      <c r="Z18" s="75" t="str">
        <f t="shared" si="9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31</v>
      </c>
      <c r="D19" s="80" t="str">
        <f t="shared" si="0"/>
        <v>Vlastiti prihodi</v>
      </c>
      <c r="E19" s="85">
        <v>3237</v>
      </c>
      <c r="F19" s="80" t="str">
        <f t="shared" si="1"/>
        <v>Intelektualne i osobne usluge</v>
      </c>
      <c r="G19" s="118" t="s">
        <v>174</v>
      </c>
      <c r="H19" s="80" t="str">
        <f t="shared" si="2"/>
        <v>REDOVNA DJELATNOST SVEUČILIŠTA U RIJECI (IZ EVIDENCIJSKIH PRIHODA)</v>
      </c>
      <c r="I19" s="80" t="str">
        <f t="shared" si="3"/>
        <v>0942</v>
      </c>
      <c r="J19" s="117">
        <v>47350</v>
      </c>
      <c r="K19" s="117">
        <v>107500</v>
      </c>
      <c r="L19" s="117">
        <v>64706</v>
      </c>
      <c r="M19" s="84"/>
      <c r="O19" s="75" t="str">
        <f t="shared" si="4"/>
        <v>323</v>
      </c>
      <c r="P19" s="75" t="str">
        <f t="shared" si="5"/>
        <v>32</v>
      </c>
      <c r="Q19" s="75" t="str">
        <f t="shared" si="6"/>
        <v>31</v>
      </c>
      <c r="R19" s="75" t="str">
        <f t="shared" si="7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8"/>
        <v>32</v>
      </c>
      <c r="Z19" s="75" t="str">
        <f t="shared" si="9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31</v>
      </c>
      <c r="D20" s="80" t="str">
        <f t="shared" si="0"/>
        <v>Vlastiti prihodi</v>
      </c>
      <c r="E20" s="85">
        <v>3238</v>
      </c>
      <c r="F20" s="80" t="str">
        <f t="shared" si="1"/>
        <v>Računalne usluge</v>
      </c>
      <c r="G20" s="118" t="s">
        <v>174</v>
      </c>
      <c r="H20" s="80" t="str">
        <f t="shared" si="2"/>
        <v>REDOVNA DJELATNOST SVEUČILIŠTA U RIJECI (IZ EVIDENCIJSKIH PRIHODA)</v>
      </c>
      <c r="I20" s="80" t="str">
        <f t="shared" si="3"/>
        <v>0942</v>
      </c>
      <c r="J20" s="117">
        <v>770</v>
      </c>
      <c r="K20" s="117">
        <v>4000</v>
      </c>
      <c r="L20" s="117">
        <v>0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6"/>
        <v>31</v>
      </c>
      <c r="R20" s="75" t="str">
        <f t="shared" si="7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8"/>
        <v>32</v>
      </c>
      <c r="Z20" s="75" t="str">
        <f t="shared" si="9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31</v>
      </c>
      <c r="D21" s="80" t="str">
        <f t="shared" si="0"/>
        <v>Vlastiti prihodi</v>
      </c>
      <c r="E21" s="85">
        <v>3239</v>
      </c>
      <c r="F21" s="80" t="str">
        <f t="shared" si="1"/>
        <v>Ostale usluge</v>
      </c>
      <c r="G21" s="118" t="s">
        <v>174</v>
      </c>
      <c r="H21" s="80" t="str">
        <f t="shared" si="2"/>
        <v>REDOVNA DJELATNOST SVEUČILIŠTA U RIJECI (IZ EVIDENCIJSKIH PRIHODA)</v>
      </c>
      <c r="I21" s="80" t="str">
        <f t="shared" si="3"/>
        <v>0942</v>
      </c>
      <c r="J21" s="117">
        <v>7657</v>
      </c>
      <c r="K21" s="117">
        <v>0</v>
      </c>
      <c r="L21" s="117">
        <v>7475</v>
      </c>
      <c r="M21" s="84"/>
      <c r="O21" s="75" t="str">
        <f t="shared" si="4"/>
        <v>323</v>
      </c>
      <c r="P21" s="75" t="str">
        <f t="shared" si="5"/>
        <v>32</v>
      </c>
      <c r="Q21" s="75" t="str">
        <f t="shared" si="6"/>
        <v>31</v>
      </c>
      <c r="R21" s="75" t="str">
        <f t="shared" si="7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8"/>
        <v>32</v>
      </c>
      <c r="Z21" s="75" t="str">
        <f t="shared" si="9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31</v>
      </c>
      <c r="D22" s="80" t="str">
        <f t="shared" si="0"/>
        <v>Vlastiti prihodi</v>
      </c>
      <c r="E22" s="85">
        <v>3431</v>
      </c>
      <c r="F22" s="80" t="str">
        <f t="shared" si="1"/>
        <v>Bankarske usluge i usluge platnog prometa</v>
      </c>
      <c r="G22" s="118" t="s">
        <v>174</v>
      </c>
      <c r="H22" s="80" t="str">
        <f t="shared" si="2"/>
        <v>REDOVNA DJELATNOST SVEUČILIŠTA U RIJECI (IZ EVIDENCIJSKIH PRIHODA)</v>
      </c>
      <c r="I22" s="80" t="str">
        <f t="shared" si="3"/>
        <v>0942</v>
      </c>
      <c r="J22" s="117">
        <v>54</v>
      </c>
      <c r="K22" s="117">
        <v>100</v>
      </c>
      <c r="L22" s="117">
        <v>0</v>
      </c>
      <c r="M22" s="84"/>
      <c r="O22" s="75" t="str">
        <f t="shared" si="4"/>
        <v>343</v>
      </c>
      <c r="P22" s="75" t="str">
        <f t="shared" si="5"/>
        <v>34</v>
      </c>
      <c r="Q22" s="75" t="str">
        <f t="shared" si="6"/>
        <v>31</v>
      </c>
      <c r="R22" s="75" t="str">
        <f t="shared" si="7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8"/>
        <v>32</v>
      </c>
      <c r="Z22" s="75" t="str">
        <f t="shared" si="9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31</v>
      </c>
      <c r="D23" s="80" t="str">
        <f t="shared" si="0"/>
        <v>Vlastiti prihodi</v>
      </c>
      <c r="E23" s="85">
        <v>3691</v>
      </c>
      <c r="F23" s="80" t="str">
        <f t="shared" si="1"/>
        <v>Tekući prijenosi između proračunskih korisnika istog proraču</v>
      </c>
      <c r="G23" s="118" t="s">
        <v>174</v>
      </c>
      <c r="H23" s="80" t="str">
        <f t="shared" si="2"/>
        <v>REDOVNA DJELATNOST SVEUČILIŠTA U RIJECI (IZ EVIDENCIJSKIH PRIHODA)</v>
      </c>
      <c r="I23" s="80" t="str">
        <f t="shared" si="3"/>
        <v>0942</v>
      </c>
      <c r="J23" s="117">
        <v>4968</v>
      </c>
      <c r="K23" s="117">
        <v>7900</v>
      </c>
      <c r="L23" s="117">
        <v>1329</v>
      </c>
      <c r="M23" s="84" t="s">
        <v>5274</v>
      </c>
      <c r="O23" s="75" t="str">
        <f t="shared" si="4"/>
        <v>369</v>
      </c>
      <c r="P23" s="75" t="str">
        <f t="shared" si="5"/>
        <v>36</v>
      </c>
      <c r="Q23" s="75" t="str">
        <f t="shared" si="6"/>
        <v>31</v>
      </c>
      <c r="R23" s="75" t="str">
        <f t="shared" si="7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8"/>
        <v>32</v>
      </c>
      <c r="Z23" s="75" t="str">
        <f t="shared" si="9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31</v>
      </c>
      <c r="D24" s="80" t="str">
        <f t="shared" si="0"/>
        <v>Vlastiti prihodi</v>
      </c>
      <c r="E24" s="85">
        <v>3292</v>
      </c>
      <c r="F24" s="80" t="str">
        <f t="shared" si="1"/>
        <v>Premije osiguranja</v>
      </c>
      <c r="G24" s="118" t="s">
        <v>174</v>
      </c>
      <c r="H24" s="80" t="str">
        <f t="shared" si="2"/>
        <v>REDOVNA DJELATNOST SVEUČILIŠTA U RIJECI (IZ EVIDENCIJSKIH PRIHODA)</v>
      </c>
      <c r="I24" s="80" t="str">
        <f t="shared" si="3"/>
        <v>0942</v>
      </c>
      <c r="J24" s="117">
        <v>1011</v>
      </c>
      <c r="K24" s="117">
        <v>0</v>
      </c>
      <c r="L24" s="117">
        <v>0</v>
      </c>
      <c r="M24" s="84"/>
      <c r="O24" s="75" t="str">
        <f t="shared" si="4"/>
        <v>329</v>
      </c>
      <c r="P24" s="75" t="str">
        <f t="shared" si="5"/>
        <v>32</v>
      </c>
      <c r="Q24" s="75" t="str">
        <f t="shared" si="6"/>
        <v>31</v>
      </c>
      <c r="R24" s="75" t="str">
        <f t="shared" si="7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8"/>
        <v>32</v>
      </c>
      <c r="Z24" s="75" t="str">
        <f t="shared" si="9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31</v>
      </c>
      <c r="D25" s="80" t="str">
        <f t="shared" si="0"/>
        <v>Vlastiti prihodi</v>
      </c>
      <c r="E25" s="85">
        <v>3293</v>
      </c>
      <c r="F25" s="80" t="str">
        <f t="shared" si="1"/>
        <v>Reprezentacija</v>
      </c>
      <c r="G25" s="118" t="s">
        <v>174</v>
      </c>
      <c r="H25" s="80" t="str">
        <f t="shared" si="2"/>
        <v>REDOVNA DJELATNOST SVEUČILIŠTA U RIJECI (IZ EVIDENCIJSKIH PRIHODA)</v>
      </c>
      <c r="I25" s="80" t="str">
        <f t="shared" si="3"/>
        <v>0942</v>
      </c>
      <c r="J25" s="117">
        <v>8078</v>
      </c>
      <c r="K25" s="117">
        <v>15000</v>
      </c>
      <c r="L25" s="117">
        <v>23802</v>
      </c>
      <c r="M25" s="84"/>
      <c r="O25" s="75" t="str">
        <f t="shared" si="4"/>
        <v>329</v>
      </c>
      <c r="P25" s="75" t="str">
        <f t="shared" si="5"/>
        <v>32</v>
      </c>
      <c r="Q25" s="75" t="str">
        <f t="shared" si="6"/>
        <v>31</v>
      </c>
      <c r="R25" s="75" t="str">
        <f t="shared" si="7"/>
        <v>94</v>
      </c>
      <c r="V25" s="75">
        <v>3234</v>
      </c>
      <c r="W25" s="75" t="s">
        <v>90</v>
      </c>
      <c r="Y25" s="290" t="str">
        <f t="shared" si="8"/>
        <v>32</v>
      </c>
      <c r="Z25" s="75" t="str">
        <f t="shared" si="9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31</v>
      </c>
      <c r="D26" s="80" t="str">
        <f t="shared" si="0"/>
        <v>Vlastiti prihodi</v>
      </c>
      <c r="E26" s="85">
        <v>3294</v>
      </c>
      <c r="F26" s="80" t="str">
        <f t="shared" si="1"/>
        <v>Članarine i norme</v>
      </c>
      <c r="G26" s="118" t="s">
        <v>174</v>
      </c>
      <c r="H26" s="80" t="str">
        <f t="shared" si="2"/>
        <v>REDOVNA DJELATNOST SVEUČILIŠTA U RIJECI (IZ EVIDENCIJSKIH PRIHODA)</v>
      </c>
      <c r="I26" s="80" t="str">
        <f t="shared" si="3"/>
        <v>0942</v>
      </c>
      <c r="J26" s="117">
        <v>96</v>
      </c>
      <c r="K26" s="117">
        <v>0</v>
      </c>
      <c r="L26" s="117">
        <v>0</v>
      </c>
      <c r="M26" s="84"/>
      <c r="O26" s="75" t="str">
        <f t="shared" si="4"/>
        <v>329</v>
      </c>
      <c r="P26" s="75" t="str">
        <f t="shared" si="5"/>
        <v>32</v>
      </c>
      <c r="Q26" s="75" t="str">
        <f t="shared" si="6"/>
        <v>31</v>
      </c>
      <c r="R26" s="75" t="str">
        <f t="shared" si="7"/>
        <v>94</v>
      </c>
      <c r="V26" s="75">
        <v>3235</v>
      </c>
      <c r="W26" s="75" t="s">
        <v>110</v>
      </c>
      <c r="Y26" s="290" t="str">
        <f t="shared" si="8"/>
        <v>32</v>
      </c>
      <c r="Z26" s="75" t="str">
        <f t="shared" si="9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31</v>
      </c>
      <c r="D27" s="80" t="str">
        <f t="shared" si="0"/>
        <v>Vlastiti prihodi</v>
      </c>
      <c r="E27" s="85">
        <v>3299</v>
      </c>
      <c r="F27" s="80" t="str">
        <f t="shared" si="1"/>
        <v>Ostali nespomenuti rashodi poslovanja</v>
      </c>
      <c r="G27" s="118" t="s">
        <v>174</v>
      </c>
      <c r="H27" s="80" t="str">
        <f t="shared" si="2"/>
        <v>REDOVNA DJELATNOST SVEUČILIŠTA U RIJECI (IZ EVIDENCIJSKIH PRIHODA)</v>
      </c>
      <c r="I27" s="80" t="str">
        <f t="shared" si="3"/>
        <v>0942</v>
      </c>
      <c r="J27" s="117">
        <v>7729</v>
      </c>
      <c r="K27" s="117">
        <v>2000</v>
      </c>
      <c r="L27" s="117">
        <v>27</v>
      </c>
      <c r="M27" s="84"/>
      <c r="O27" s="75" t="str">
        <f t="shared" si="4"/>
        <v>329</v>
      </c>
      <c r="P27" s="75" t="str">
        <f t="shared" si="5"/>
        <v>32</v>
      </c>
      <c r="Q27" s="75" t="str">
        <f t="shared" si="6"/>
        <v>31</v>
      </c>
      <c r="R27" s="75" t="str">
        <f t="shared" si="7"/>
        <v>94</v>
      </c>
      <c r="V27" s="75">
        <v>3236</v>
      </c>
      <c r="W27" s="75" t="s">
        <v>53</v>
      </c>
      <c r="Y27" s="290" t="str">
        <f t="shared" si="8"/>
        <v>32</v>
      </c>
      <c r="Z27" s="75" t="str">
        <f t="shared" si="9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43</v>
      </c>
      <c r="D28" s="80" t="str">
        <f t="shared" si="0"/>
        <v>Ostali prihodi za posebne namjene</v>
      </c>
      <c r="E28" s="85">
        <v>3121</v>
      </c>
      <c r="F28" s="80" t="str">
        <f t="shared" si="1"/>
        <v>Ostali rashodi za zaposlene</v>
      </c>
      <c r="G28" s="118" t="s">
        <v>174</v>
      </c>
      <c r="H28" s="80" t="str">
        <f t="shared" si="2"/>
        <v>REDOVNA DJELATNOST SVEUČILIŠTA U RIJECI (IZ EVIDENCIJSKIH PRIHODA)</v>
      </c>
      <c r="I28" s="80" t="str">
        <f t="shared" si="3"/>
        <v>0942</v>
      </c>
      <c r="J28" s="117">
        <v>48175</v>
      </c>
      <c r="K28" s="117">
        <v>160000</v>
      </c>
      <c r="L28" s="117">
        <v>87217</v>
      </c>
      <c r="M28" s="84"/>
      <c r="O28" s="75" t="str">
        <f t="shared" si="4"/>
        <v>312</v>
      </c>
      <c r="P28" s="75" t="str">
        <f t="shared" si="5"/>
        <v>31</v>
      </c>
      <c r="Q28" s="75" t="str">
        <f t="shared" si="6"/>
        <v>43</v>
      </c>
      <c r="R28" s="75" t="str">
        <f t="shared" si="7"/>
        <v>94</v>
      </c>
      <c r="V28" s="75">
        <v>3237</v>
      </c>
      <c r="W28" s="75" t="s">
        <v>66</v>
      </c>
      <c r="Y28" s="290" t="str">
        <f t="shared" si="8"/>
        <v>32</v>
      </c>
      <c r="Z28" s="75" t="str">
        <f t="shared" si="9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43</v>
      </c>
      <c r="D29" s="80" t="str">
        <f t="shared" si="0"/>
        <v>Ostali prihodi za posebne namjene</v>
      </c>
      <c r="E29" s="85">
        <v>3111</v>
      </c>
      <c r="F29" s="80" t="str">
        <f t="shared" si="1"/>
        <v>Plaće za redovan rad</v>
      </c>
      <c r="G29" s="118" t="s">
        <v>174</v>
      </c>
      <c r="H29" s="80" t="str">
        <f t="shared" si="2"/>
        <v>REDOVNA DJELATNOST SVEUČILIŠTA U RIJECI (IZ EVIDENCIJSKIH PRIHODA)</v>
      </c>
      <c r="I29" s="80" t="str">
        <f t="shared" si="3"/>
        <v>0942</v>
      </c>
      <c r="J29" s="117">
        <v>234000</v>
      </c>
      <c r="K29" s="117">
        <v>430000</v>
      </c>
      <c r="L29" s="117">
        <v>241736</v>
      </c>
      <c r="M29" s="84"/>
      <c r="O29" s="75" t="str">
        <f t="shared" si="4"/>
        <v>311</v>
      </c>
      <c r="P29" s="75" t="str">
        <f t="shared" si="5"/>
        <v>31</v>
      </c>
      <c r="Q29" s="75" t="str">
        <f t="shared" si="6"/>
        <v>43</v>
      </c>
      <c r="R29" s="75" t="str">
        <f t="shared" si="7"/>
        <v>94</v>
      </c>
      <c r="V29" s="75">
        <v>3238</v>
      </c>
      <c r="W29" s="75" t="s">
        <v>103</v>
      </c>
      <c r="Y29" s="290" t="str">
        <f t="shared" si="8"/>
        <v>32</v>
      </c>
      <c r="Z29" s="75" t="str">
        <f t="shared" si="9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43</v>
      </c>
      <c r="D30" s="80" t="str">
        <f t="shared" si="0"/>
        <v>Ostali prihodi za posebne namjene</v>
      </c>
      <c r="E30" s="85">
        <v>3132</v>
      </c>
      <c r="F30" s="80" t="str">
        <f t="shared" si="1"/>
        <v>Doprinosi za obvezno zdravstveno osiguranje</v>
      </c>
      <c r="G30" s="118" t="s">
        <v>174</v>
      </c>
      <c r="H30" s="80" t="str">
        <f t="shared" si="2"/>
        <v>REDOVNA DJELATNOST SVEUČILIŠTA U RIJECI (IZ EVIDENCIJSKIH PRIHODA)</v>
      </c>
      <c r="I30" s="80" t="str">
        <f t="shared" si="3"/>
        <v>0942</v>
      </c>
      <c r="J30" s="117">
        <v>38610</v>
      </c>
      <c r="K30" s="117">
        <v>70950</v>
      </c>
      <c r="L30" s="117">
        <v>39098</v>
      </c>
      <c r="M30" s="84"/>
      <c r="O30" s="75" t="str">
        <f t="shared" si="4"/>
        <v>313</v>
      </c>
      <c r="P30" s="75" t="str">
        <f t="shared" si="5"/>
        <v>31</v>
      </c>
      <c r="Q30" s="75" t="str">
        <f t="shared" si="6"/>
        <v>43</v>
      </c>
      <c r="R30" s="75" t="str">
        <f t="shared" si="7"/>
        <v>94</v>
      </c>
      <c r="V30" s="75">
        <v>3239</v>
      </c>
      <c r="W30" s="75" t="s">
        <v>83</v>
      </c>
      <c r="Y30" s="290" t="str">
        <f t="shared" si="8"/>
        <v>32</v>
      </c>
      <c r="Z30" s="75" t="str">
        <f t="shared" si="9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43</v>
      </c>
      <c r="D31" s="80" t="str">
        <f t="shared" si="0"/>
        <v>Ostali prihodi za posebne namjene</v>
      </c>
      <c r="E31" s="85">
        <v>3211</v>
      </c>
      <c r="F31" s="80" t="str">
        <f t="shared" si="1"/>
        <v>Službena putovanja</v>
      </c>
      <c r="G31" s="118" t="s">
        <v>174</v>
      </c>
      <c r="H31" s="80" t="str">
        <f t="shared" si="2"/>
        <v>REDOVNA DJELATNOST SVEUČILIŠTA U RIJECI (IZ EVIDENCIJSKIH PRIHODA)</v>
      </c>
      <c r="I31" s="80" t="str">
        <f t="shared" si="3"/>
        <v>0942</v>
      </c>
      <c r="J31" s="117">
        <v>47400</v>
      </c>
      <c r="K31" s="117">
        <v>69000</v>
      </c>
      <c r="L31" s="117">
        <v>72827</v>
      </c>
      <c r="M31" s="84"/>
      <c r="O31" s="75" t="str">
        <f t="shared" si="4"/>
        <v>321</v>
      </c>
      <c r="P31" s="75" t="str">
        <f t="shared" si="5"/>
        <v>32</v>
      </c>
      <c r="Q31" s="75" t="str">
        <f t="shared" si="6"/>
        <v>43</v>
      </c>
      <c r="R31" s="75" t="str">
        <f t="shared" si="7"/>
        <v>94</v>
      </c>
      <c r="V31" s="75">
        <v>3241</v>
      </c>
      <c r="W31" s="75" t="s">
        <v>80</v>
      </c>
      <c r="Y31" s="290" t="str">
        <f t="shared" si="8"/>
        <v>32</v>
      </c>
      <c r="Z31" s="75" t="str">
        <f t="shared" si="9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43</v>
      </c>
      <c r="D32" s="80" t="str">
        <f t="shared" si="0"/>
        <v>Ostali prihodi za posebne namjene</v>
      </c>
      <c r="E32" s="85">
        <v>3213</v>
      </c>
      <c r="F32" s="80" t="str">
        <f t="shared" si="1"/>
        <v>Stručno usavršavanje zaposlenika</v>
      </c>
      <c r="G32" s="118" t="s">
        <v>174</v>
      </c>
      <c r="H32" s="80" t="str">
        <f t="shared" si="2"/>
        <v>REDOVNA DJELATNOST SVEUČILIŠTA U RIJECI (IZ EVIDENCIJSKIH PRIHODA)</v>
      </c>
      <c r="I32" s="80" t="str">
        <f t="shared" si="3"/>
        <v>0942</v>
      </c>
      <c r="J32" s="117">
        <v>6820</v>
      </c>
      <c r="K32" s="117">
        <v>5000</v>
      </c>
      <c r="L32" s="117">
        <v>17213</v>
      </c>
      <c r="M32" s="84"/>
      <c r="O32" s="75" t="str">
        <f t="shared" si="4"/>
        <v>321</v>
      </c>
      <c r="P32" s="75" t="str">
        <f t="shared" si="5"/>
        <v>32</v>
      </c>
      <c r="Q32" s="75" t="str">
        <f t="shared" si="6"/>
        <v>43</v>
      </c>
      <c r="R32" s="75" t="str">
        <f t="shared" si="7"/>
        <v>94</v>
      </c>
      <c r="V32" s="75">
        <v>3291</v>
      </c>
      <c r="W32" s="75" t="s">
        <v>81</v>
      </c>
      <c r="Y32" s="290" t="str">
        <f t="shared" si="8"/>
        <v>32</v>
      </c>
      <c r="Z32" s="75" t="str">
        <f t="shared" si="9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43</v>
      </c>
      <c r="D33" s="80" t="str">
        <f t="shared" si="0"/>
        <v>Ostali prihodi za posebne namjene</v>
      </c>
      <c r="E33" s="85">
        <v>3221</v>
      </c>
      <c r="F33" s="80" t="str">
        <f t="shared" si="1"/>
        <v>Uredski materijal i ostali materijalni rashodi</v>
      </c>
      <c r="G33" s="118" t="s">
        <v>174</v>
      </c>
      <c r="H33" s="80" t="str">
        <f t="shared" si="2"/>
        <v>REDOVNA DJELATNOST SVEUČILIŠTA U RIJECI (IZ EVIDENCIJSKIH PRIHODA)</v>
      </c>
      <c r="I33" s="80" t="str">
        <f t="shared" si="3"/>
        <v>0942</v>
      </c>
      <c r="J33" s="117">
        <v>3520</v>
      </c>
      <c r="K33" s="117">
        <v>15660</v>
      </c>
      <c r="L33" s="117">
        <v>22642</v>
      </c>
      <c r="M33" s="84"/>
      <c r="O33" s="75" t="str">
        <f t="shared" si="4"/>
        <v>322</v>
      </c>
      <c r="P33" s="75" t="str">
        <f t="shared" si="5"/>
        <v>32</v>
      </c>
      <c r="Q33" s="75" t="str">
        <f t="shared" si="6"/>
        <v>43</v>
      </c>
      <c r="R33" s="75" t="str">
        <f t="shared" si="7"/>
        <v>94</v>
      </c>
      <c r="V33" s="75">
        <v>3292</v>
      </c>
      <c r="W33" s="75" t="s">
        <v>74</v>
      </c>
      <c r="Y33" s="290" t="str">
        <f t="shared" si="8"/>
        <v>32</v>
      </c>
      <c r="Z33" s="75" t="str">
        <f t="shared" si="9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43</v>
      </c>
      <c r="D34" s="80" t="str">
        <f t="shared" si="0"/>
        <v>Ostali prihodi za posebne namjene</v>
      </c>
      <c r="E34" s="85">
        <v>3222</v>
      </c>
      <c r="F34" s="80" t="str">
        <f t="shared" si="1"/>
        <v>Materijal i sirovine</v>
      </c>
      <c r="G34" s="118" t="s">
        <v>174</v>
      </c>
      <c r="H34" s="80" t="str">
        <f t="shared" si="2"/>
        <v>REDOVNA DJELATNOST SVEUČILIŠTA U RIJECI (IZ EVIDENCIJSKIH PRIHODA)</v>
      </c>
      <c r="I34" s="80" t="str">
        <f t="shared" si="3"/>
        <v>0942</v>
      </c>
      <c r="J34" s="117">
        <v>1420</v>
      </c>
      <c r="K34" s="117">
        <v>9500</v>
      </c>
      <c r="L34" s="117">
        <v>4926</v>
      </c>
      <c r="M34" s="84"/>
      <c r="O34" s="75" t="str">
        <f t="shared" si="4"/>
        <v>322</v>
      </c>
      <c r="P34" s="75" t="str">
        <f t="shared" si="5"/>
        <v>32</v>
      </c>
      <c r="Q34" s="75" t="str">
        <f t="shared" si="6"/>
        <v>43</v>
      </c>
      <c r="R34" s="75" t="str">
        <f t="shared" si="7"/>
        <v>94</v>
      </c>
      <c r="V34" s="75">
        <v>3293</v>
      </c>
      <c r="W34" s="75" t="s">
        <v>84</v>
      </c>
      <c r="Y34" s="290" t="str">
        <f t="shared" si="8"/>
        <v>32</v>
      </c>
      <c r="Z34" s="75" t="str">
        <f t="shared" si="9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43</v>
      </c>
      <c r="D35" s="80" t="str">
        <f t="shared" si="0"/>
        <v>Ostali prihodi za posebne namjene</v>
      </c>
      <c r="E35" s="85">
        <v>3223</v>
      </c>
      <c r="F35" s="80" t="str">
        <f t="shared" si="1"/>
        <v>Energija</v>
      </c>
      <c r="G35" s="118" t="s">
        <v>174</v>
      </c>
      <c r="H35" s="80" t="str">
        <f t="shared" si="2"/>
        <v>REDOVNA DJELATNOST SVEUČILIŠTA U RIJECI (IZ EVIDENCIJSKIH PRIHODA)</v>
      </c>
      <c r="I35" s="80" t="str">
        <f t="shared" si="3"/>
        <v>0942</v>
      </c>
      <c r="J35" s="117">
        <v>4660</v>
      </c>
      <c r="K35" s="117">
        <v>6000</v>
      </c>
      <c r="L35" s="117">
        <v>8734</v>
      </c>
      <c r="M35" s="84"/>
      <c r="O35" s="75" t="str">
        <f t="shared" si="4"/>
        <v>322</v>
      </c>
      <c r="P35" s="75" t="str">
        <f t="shared" si="5"/>
        <v>32</v>
      </c>
      <c r="Q35" s="75" t="str">
        <f t="shared" si="6"/>
        <v>43</v>
      </c>
      <c r="R35" s="75" t="str">
        <f t="shared" si="7"/>
        <v>94</v>
      </c>
      <c r="V35" s="75">
        <v>3293</v>
      </c>
      <c r="W35" s="75" t="s">
        <v>131</v>
      </c>
      <c r="Y35" s="290" t="str">
        <f t="shared" si="8"/>
        <v>32</v>
      </c>
      <c r="Z35" s="75" t="str">
        <f t="shared" si="9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43</v>
      </c>
      <c r="D36" s="80" t="str">
        <f t="shared" si="0"/>
        <v>Ostali prihodi za posebne namjene</v>
      </c>
      <c r="E36" s="85">
        <v>3224</v>
      </c>
      <c r="F36" s="80" t="str">
        <f t="shared" si="1"/>
        <v>Materijal i dijelovi za tekuće i investicijsko održavanje</v>
      </c>
      <c r="G36" s="118" t="s">
        <v>174</v>
      </c>
      <c r="H36" s="80" t="str">
        <f t="shared" si="2"/>
        <v>REDOVNA DJELATNOST SVEUČILIŠTA U RIJECI (IZ EVIDENCIJSKIH PRIHODA)</v>
      </c>
      <c r="I36" s="80" t="str">
        <f t="shared" si="3"/>
        <v>0942</v>
      </c>
      <c r="J36" s="117">
        <v>3400</v>
      </c>
      <c r="K36" s="117">
        <v>5000</v>
      </c>
      <c r="L36" s="117">
        <v>351</v>
      </c>
      <c r="M36" s="84"/>
      <c r="O36" s="75" t="str">
        <f t="shared" si="4"/>
        <v>322</v>
      </c>
      <c r="P36" s="75" t="str">
        <f t="shared" si="5"/>
        <v>32</v>
      </c>
      <c r="Q36" s="75" t="str">
        <f t="shared" si="6"/>
        <v>43</v>
      </c>
      <c r="R36" s="75" t="str">
        <f t="shared" si="7"/>
        <v>94</v>
      </c>
      <c r="V36" s="75">
        <v>3294</v>
      </c>
      <c r="W36" s="75" t="s">
        <v>85</v>
      </c>
      <c r="Y36" s="290" t="str">
        <f t="shared" si="8"/>
        <v>32</v>
      </c>
      <c r="Z36" s="75" t="str">
        <f t="shared" si="9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43</v>
      </c>
      <c r="D37" s="80" t="str">
        <f t="shared" si="0"/>
        <v>Ostali prihodi za posebne namjene</v>
      </c>
      <c r="E37" s="85">
        <v>3225</v>
      </c>
      <c r="F37" s="80" t="str">
        <f t="shared" si="1"/>
        <v>Sitni inventar i auto gume</v>
      </c>
      <c r="G37" s="118" t="s">
        <v>174</v>
      </c>
      <c r="H37" s="80" t="str">
        <f t="shared" si="2"/>
        <v>REDOVNA DJELATNOST SVEUČILIŠTA U RIJECI (IZ EVIDENCIJSKIH PRIHODA)</v>
      </c>
      <c r="I37" s="80" t="str">
        <f t="shared" si="3"/>
        <v>0942</v>
      </c>
      <c r="J37" s="117">
        <v>600</v>
      </c>
      <c r="K37" s="117">
        <v>2000</v>
      </c>
      <c r="L37" s="117">
        <v>5374</v>
      </c>
      <c r="M37" s="84"/>
      <c r="O37" s="75" t="str">
        <f t="shared" si="4"/>
        <v>322</v>
      </c>
      <c r="P37" s="75" t="str">
        <f t="shared" si="5"/>
        <v>32</v>
      </c>
      <c r="Q37" s="75" t="str">
        <f t="shared" si="6"/>
        <v>43</v>
      </c>
      <c r="R37" s="75" t="str">
        <f t="shared" si="7"/>
        <v>94</v>
      </c>
      <c r="V37" s="75">
        <v>3295</v>
      </c>
      <c r="W37" s="75" t="s">
        <v>54</v>
      </c>
      <c r="Y37" s="290" t="str">
        <f t="shared" si="8"/>
        <v>32</v>
      </c>
      <c r="Z37" s="75" t="str">
        <f t="shared" si="9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43</v>
      </c>
      <c r="D38" s="80" t="str">
        <f t="shared" si="0"/>
        <v>Ostali prihodi za posebne namjene</v>
      </c>
      <c r="E38" s="85">
        <v>3227</v>
      </c>
      <c r="F38" s="80" t="str">
        <f t="shared" si="1"/>
        <v>Službena, radna i zaštitna odjeća i obuća</v>
      </c>
      <c r="G38" s="118" t="s">
        <v>174</v>
      </c>
      <c r="H38" s="80" t="str">
        <f t="shared" si="2"/>
        <v>REDOVNA DJELATNOST SVEUČILIŠTA U RIJECI (IZ EVIDENCIJSKIH PRIHODA)</v>
      </c>
      <c r="I38" s="80" t="str">
        <f t="shared" si="3"/>
        <v>0942</v>
      </c>
      <c r="J38" s="117">
        <v>190</v>
      </c>
      <c r="K38" s="117">
        <v>500</v>
      </c>
      <c r="L38" s="117">
        <v>0</v>
      </c>
      <c r="M38" s="84"/>
      <c r="O38" s="75" t="str">
        <f t="shared" si="4"/>
        <v>322</v>
      </c>
      <c r="P38" s="75" t="str">
        <f t="shared" si="5"/>
        <v>32</v>
      </c>
      <c r="Q38" s="75" t="str">
        <f t="shared" si="6"/>
        <v>43</v>
      </c>
      <c r="R38" s="75" t="str">
        <f t="shared" si="7"/>
        <v>94</v>
      </c>
      <c r="V38" s="75">
        <v>3296</v>
      </c>
      <c r="W38" s="75" t="s">
        <v>148</v>
      </c>
      <c r="Y38" s="290" t="str">
        <f t="shared" si="8"/>
        <v>32</v>
      </c>
      <c r="Z38" s="75" t="str">
        <f t="shared" si="9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43</v>
      </c>
      <c r="D39" s="80" t="str">
        <f t="shared" si="0"/>
        <v>Ostali prihodi za posebne namjene</v>
      </c>
      <c r="E39" s="85">
        <v>3231</v>
      </c>
      <c r="F39" s="80" t="str">
        <f t="shared" si="1"/>
        <v>Usluge telefona, pošte i prijevoza</v>
      </c>
      <c r="G39" s="118" t="s">
        <v>174</v>
      </c>
      <c r="H39" s="80" t="str">
        <f t="shared" si="2"/>
        <v>REDOVNA DJELATNOST SVEUČILIŠTA U RIJECI (IZ EVIDENCIJSKIH PRIHODA)</v>
      </c>
      <c r="I39" s="80" t="str">
        <f t="shared" si="3"/>
        <v>0942</v>
      </c>
      <c r="J39" s="117">
        <v>6530</v>
      </c>
      <c r="K39" s="117">
        <v>7300</v>
      </c>
      <c r="L39" s="117">
        <v>6919</v>
      </c>
      <c r="M39" s="84"/>
      <c r="O39" s="75" t="str">
        <f t="shared" si="4"/>
        <v>323</v>
      </c>
      <c r="P39" s="75" t="str">
        <f t="shared" si="5"/>
        <v>32</v>
      </c>
      <c r="Q39" s="75" t="str">
        <f t="shared" si="6"/>
        <v>43</v>
      </c>
      <c r="R39" s="75" t="str">
        <f t="shared" si="7"/>
        <v>94</v>
      </c>
      <c r="V39" s="75">
        <v>3299</v>
      </c>
      <c r="W39" s="75" t="s">
        <v>57</v>
      </c>
      <c r="Y39" s="290" t="str">
        <f t="shared" si="8"/>
        <v>32</v>
      </c>
      <c r="Z39" s="75" t="str">
        <f t="shared" si="9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0"/>
        <v>Ostali prihodi za posebne namjene</v>
      </c>
      <c r="E40" s="85">
        <v>3232</v>
      </c>
      <c r="F40" s="80" t="str">
        <f t="shared" si="1"/>
        <v>Usluge tekućeg i investicijskog održavanja</v>
      </c>
      <c r="G40" s="118" t="s">
        <v>174</v>
      </c>
      <c r="H40" s="80" t="str">
        <f t="shared" si="2"/>
        <v>REDOVNA DJELATNOST SVEUČILIŠTA U RIJECI (IZ EVIDENCIJSKIH PRIHODA)</v>
      </c>
      <c r="I40" s="80" t="str">
        <f t="shared" si="3"/>
        <v>0942</v>
      </c>
      <c r="J40" s="117">
        <v>57740</v>
      </c>
      <c r="K40" s="117">
        <v>45000</v>
      </c>
      <c r="L40" s="117">
        <v>69712</v>
      </c>
      <c r="M40" s="84"/>
      <c r="O40" s="75" t="str">
        <f t="shared" si="4"/>
        <v>323</v>
      </c>
      <c r="P40" s="75" t="str">
        <f t="shared" si="5"/>
        <v>32</v>
      </c>
      <c r="Q40" s="75" t="str">
        <f t="shared" si="6"/>
        <v>43</v>
      </c>
      <c r="R40" s="75" t="str">
        <f t="shared" si="7"/>
        <v>94</v>
      </c>
      <c r="V40" s="75">
        <v>3411</v>
      </c>
      <c r="W40" s="75" t="s">
        <v>186</v>
      </c>
      <c r="Y40" s="290" t="str">
        <f t="shared" si="8"/>
        <v>34</v>
      </c>
      <c r="Z40" s="75" t="str">
        <f t="shared" si="9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0"/>
        <v>Ostali prihodi za posebne namjene</v>
      </c>
      <c r="E41" s="85">
        <v>3233</v>
      </c>
      <c r="F41" s="80" t="str">
        <f t="shared" si="1"/>
        <v>Usluge promidžbe i informiranja</v>
      </c>
      <c r="G41" s="118" t="s">
        <v>174</v>
      </c>
      <c r="H41" s="80" t="str">
        <f t="shared" si="2"/>
        <v>REDOVNA DJELATNOST SVEUČILIŠTA U RIJECI (IZ EVIDENCIJSKIH PRIHODA)</v>
      </c>
      <c r="I41" s="80" t="str">
        <f t="shared" si="3"/>
        <v>0942</v>
      </c>
      <c r="J41" s="117">
        <v>5404</v>
      </c>
      <c r="K41" s="117">
        <v>11280</v>
      </c>
      <c r="L41" s="117">
        <v>15677</v>
      </c>
      <c r="M41" s="84"/>
      <c r="O41" s="75" t="str">
        <f t="shared" si="4"/>
        <v>323</v>
      </c>
      <c r="P41" s="75" t="str">
        <f t="shared" si="5"/>
        <v>32</v>
      </c>
      <c r="Q41" s="75" t="str">
        <f t="shared" si="6"/>
        <v>43</v>
      </c>
      <c r="R41" s="75" t="str">
        <f t="shared" si="7"/>
        <v>94</v>
      </c>
      <c r="V41" s="75">
        <v>3422</v>
      </c>
      <c r="W41" s="75" t="s">
        <v>149</v>
      </c>
      <c r="Y41" s="290" t="str">
        <f t="shared" si="8"/>
        <v>34</v>
      </c>
      <c r="Z41" s="75" t="str">
        <f t="shared" si="9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0"/>
        <v>Ostali prihodi za posebne namjene</v>
      </c>
      <c r="E42" s="85">
        <v>3234</v>
      </c>
      <c r="F42" s="80" t="str">
        <f t="shared" si="1"/>
        <v>Komunalne usluge</v>
      </c>
      <c r="G42" s="118" t="s">
        <v>174</v>
      </c>
      <c r="H42" s="80" t="str">
        <f t="shared" si="2"/>
        <v>REDOVNA DJELATNOST SVEUČILIŠTA U RIJECI (IZ EVIDENCIJSKIH PRIHODA)</v>
      </c>
      <c r="I42" s="80" t="str">
        <f t="shared" si="3"/>
        <v>0942</v>
      </c>
      <c r="J42" s="117">
        <v>700</v>
      </c>
      <c r="K42" s="117">
        <v>1330</v>
      </c>
      <c r="L42" s="117">
        <v>768</v>
      </c>
      <c r="M42" s="84"/>
      <c r="O42" s="75" t="str">
        <f t="shared" si="4"/>
        <v>323</v>
      </c>
      <c r="P42" s="75" t="str">
        <f t="shared" si="5"/>
        <v>32</v>
      </c>
      <c r="Q42" s="75" t="str">
        <f t="shared" si="6"/>
        <v>43</v>
      </c>
      <c r="R42" s="75" t="str">
        <f t="shared" si="7"/>
        <v>94</v>
      </c>
      <c r="V42" s="75">
        <v>3423</v>
      </c>
      <c r="W42" s="75" t="s">
        <v>149</v>
      </c>
      <c r="Y42" s="290" t="str">
        <f t="shared" ref="Y42:Y73" si="10">LEFT(V42,2)</f>
        <v>34</v>
      </c>
      <c r="Z42" s="75" t="str">
        <f t="shared" ref="Z42:Z73" si="11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0"/>
        <v>Ostali prihodi za posebne namjene</v>
      </c>
      <c r="E43" s="85">
        <v>3235</v>
      </c>
      <c r="F43" s="80" t="str">
        <f t="shared" si="1"/>
        <v>Zakupnine i najamnine</v>
      </c>
      <c r="G43" s="118" t="s">
        <v>174</v>
      </c>
      <c r="H43" s="80" t="str">
        <f t="shared" si="2"/>
        <v>REDOVNA DJELATNOST SVEUČILIŠTA U RIJECI (IZ EVIDENCIJSKIH PRIHODA)</v>
      </c>
      <c r="I43" s="80" t="str">
        <f t="shared" si="3"/>
        <v>0942</v>
      </c>
      <c r="J43" s="117">
        <v>2534</v>
      </c>
      <c r="K43" s="117">
        <v>5000</v>
      </c>
      <c r="L43" s="117">
        <v>13446</v>
      </c>
      <c r="M43" s="84"/>
      <c r="O43" s="75" t="str">
        <f t="shared" si="4"/>
        <v>323</v>
      </c>
      <c r="P43" s="75" t="str">
        <f t="shared" si="5"/>
        <v>32</v>
      </c>
      <c r="Q43" s="75" t="str">
        <f t="shared" si="6"/>
        <v>43</v>
      </c>
      <c r="R43" s="75" t="str">
        <f t="shared" si="7"/>
        <v>94</v>
      </c>
      <c r="V43" s="75">
        <v>3427</v>
      </c>
      <c r="W43" s="75" t="s">
        <v>188</v>
      </c>
      <c r="Y43" s="290" t="str">
        <f t="shared" si="10"/>
        <v>34</v>
      </c>
      <c r="Z43" s="75" t="str">
        <f t="shared" si="11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0"/>
        <v>Ostali prihodi za posebne namjene</v>
      </c>
      <c r="E44" s="85">
        <v>3237</v>
      </c>
      <c r="F44" s="80" t="str">
        <f t="shared" si="1"/>
        <v>Intelektualne i osobne usluge</v>
      </c>
      <c r="G44" s="118" t="s">
        <v>174</v>
      </c>
      <c r="H44" s="80" t="str">
        <f t="shared" si="2"/>
        <v>REDOVNA DJELATNOST SVEUČILIŠTA U RIJECI (IZ EVIDENCIJSKIH PRIHODA)</v>
      </c>
      <c r="I44" s="80" t="str">
        <f t="shared" si="3"/>
        <v>0942</v>
      </c>
      <c r="J44" s="117">
        <v>26600</v>
      </c>
      <c r="K44" s="117">
        <v>55000</v>
      </c>
      <c r="L44" s="117">
        <v>67970</v>
      </c>
      <c r="M44" s="84"/>
      <c r="O44" s="75" t="str">
        <f t="shared" si="4"/>
        <v>323</v>
      </c>
      <c r="P44" s="75" t="str">
        <f t="shared" si="5"/>
        <v>32</v>
      </c>
      <c r="Q44" s="75" t="str">
        <f t="shared" si="6"/>
        <v>43</v>
      </c>
      <c r="R44" s="75" t="str">
        <f t="shared" si="7"/>
        <v>94</v>
      </c>
      <c r="V44" s="75">
        <v>3431</v>
      </c>
      <c r="W44" s="75" t="s">
        <v>82</v>
      </c>
      <c r="Y44" s="290" t="str">
        <f t="shared" si="10"/>
        <v>34</v>
      </c>
      <c r="Z44" s="75" t="str">
        <f t="shared" si="11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0"/>
        <v>Ostali prihodi za posebne namjene</v>
      </c>
      <c r="E45" s="85">
        <v>3238</v>
      </c>
      <c r="F45" s="80" t="str">
        <f t="shared" si="1"/>
        <v>Računalne usluge</v>
      </c>
      <c r="G45" s="118" t="s">
        <v>174</v>
      </c>
      <c r="H45" s="80" t="str">
        <f t="shared" si="2"/>
        <v>REDOVNA DJELATNOST SVEUČILIŠTA U RIJECI (IZ EVIDENCIJSKIH PRIHODA)</v>
      </c>
      <c r="I45" s="80" t="str">
        <f t="shared" si="3"/>
        <v>0942</v>
      </c>
      <c r="J45" s="117">
        <v>6220</v>
      </c>
      <c r="K45" s="117">
        <v>20000</v>
      </c>
      <c r="L45" s="117">
        <v>5481</v>
      </c>
      <c r="M45" s="84"/>
      <c r="O45" s="75" t="str">
        <f t="shared" si="4"/>
        <v>323</v>
      </c>
      <c r="P45" s="75" t="str">
        <f t="shared" si="5"/>
        <v>32</v>
      </c>
      <c r="Q45" s="75" t="str">
        <f t="shared" si="6"/>
        <v>43</v>
      </c>
      <c r="R45" s="75" t="str">
        <f t="shared" si="7"/>
        <v>94</v>
      </c>
      <c r="V45" s="75">
        <v>3432</v>
      </c>
      <c r="W45" s="75" t="s">
        <v>98</v>
      </c>
      <c r="Y45" s="290" t="str">
        <f t="shared" si="10"/>
        <v>34</v>
      </c>
      <c r="Z45" s="75" t="str">
        <f t="shared" si="11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0"/>
        <v>Ostali prihodi za posebne namjene</v>
      </c>
      <c r="E46" s="85">
        <v>3239</v>
      </c>
      <c r="F46" s="80" t="str">
        <f t="shared" si="1"/>
        <v>Ostale usluge</v>
      </c>
      <c r="G46" s="118" t="s">
        <v>174</v>
      </c>
      <c r="H46" s="80" t="str">
        <f t="shared" si="2"/>
        <v>REDOVNA DJELATNOST SVEUČILIŠTA U RIJECI (IZ EVIDENCIJSKIH PRIHODA)</v>
      </c>
      <c r="I46" s="80" t="str">
        <f t="shared" si="3"/>
        <v>0942</v>
      </c>
      <c r="J46" s="117">
        <v>10600</v>
      </c>
      <c r="K46" s="117">
        <v>18710</v>
      </c>
      <c r="L46" s="117">
        <v>14043</v>
      </c>
      <c r="M46" s="84"/>
      <c r="O46" s="75" t="str">
        <f t="shared" si="4"/>
        <v>323</v>
      </c>
      <c r="P46" s="75" t="str">
        <f t="shared" si="5"/>
        <v>32</v>
      </c>
      <c r="Q46" s="75" t="str">
        <f t="shared" si="6"/>
        <v>43</v>
      </c>
      <c r="R46" s="75" t="str">
        <f t="shared" si="7"/>
        <v>94</v>
      </c>
      <c r="V46" s="75">
        <v>3433</v>
      </c>
      <c r="W46" s="75" t="s">
        <v>136</v>
      </c>
      <c r="Y46" s="290" t="str">
        <f t="shared" si="10"/>
        <v>34</v>
      </c>
      <c r="Z46" s="75" t="str">
        <f t="shared" si="11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0"/>
        <v>Ostali prihodi za posebne namjene</v>
      </c>
      <c r="E47" s="85">
        <v>3431</v>
      </c>
      <c r="F47" s="80" t="str">
        <f t="shared" si="1"/>
        <v>Bankarske usluge i usluge platnog prometa</v>
      </c>
      <c r="G47" s="118" t="s">
        <v>174</v>
      </c>
      <c r="H47" s="80" t="str">
        <f t="shared" si="2"/>
        <v>REDOVNA DJELATNOST SVEUČILIŠTA U RIJECI (IZ EVIDENCIJSKIH PRIHODA)</v>
      </c>
      <c r="I47" s="80" t="str">
        <f t="shared" si="3"/>
        <v>0942</v>
      </c>
      <c r="J47" s="117">
        <v>1225</v>
      </c>
      <c r="K47" s="117">
        <v>1326</v>
      </c>
      <c r="L47" s="117">
        <v>1664</v>
      </c>
      <c r="M47" s="84"/>
      <c r="O47" s="75" t="str">
        <f t="shared" si="4"/>
        <v>343</v>
      </c>
      <c r="P47" s="75" t="str">
        <f t="shared" si="5"/>
        <v>34</v>
      </c>
      <c r="Q47" s="75" t="str">
        <f t="shared" si="6"/>
        <v>43</v>
      </c>
      <c r="R47" s="75" t="str">
        <f t="shared" si="7"/>
        <v>94</v>
      </c>
      <c r="V47" s="75">
        <v>3434</v>
      </c>
      <c r="W47" s="75" t="s">
        <v>67</v>
      </c>
      <c r="Y47" s="290" t="str">
        <f t="shared" si="10"/>
        <v>34</v>
      </c>
      <c r="Z47" s="75" t="str">
        <f t="shared" si="11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0"/>
        <v>Ostali prihodi za posebne namjene</v>
      </c>
      <c r="E48" s="85">
        <v>3691</v>
      </c>
      <c r="F48" s="80" t="str">
        <f t="shared" si="1"/>
        <v>Tekući prijenosi između proračunskih korisnika istog proraču</v>
      </c>
      <c r="G48" s="118" t="s">
        <v>174</v>
      </c>
      <c r="H48" s="80" t="str">
        <f t="shared" si="2"/>
        <v>REDOVNA DJELATNOST SVEUČILIŠTA U RIJECI (IZ EVIDENCIJSKIH PRIHODA)</v>
      </c>
      <c r="I48" s="80" t="str">
        <f t="shared" si="3"/>
        <v>0942</v>
      </c>
      <c r="J48" s="117">
        <v>15161</v>
      </c>
      <c r="K48" s="117">
        <v>31000</v>
      </c>
      <c r="L48" s="117">
        <v>9426</v>
      </c>
      <c r="M48" s="84" t="s">
        <v>5274</v>
      </c>
      <c r="O48" s="75" t="str">
        <f t="shared" si="4"/>
        <v>369</v>
      </c>
      <c r="P48" s="75" t="str">
        <f t="shared" si="5"/>
        <v>36</v>
      </c>
      <c r="Q48" s="75" t="str">
        <f t="shared" si="6"/>
        <v>43</v>
      </c>
      <c r="R48" s="75" t="str">
        <f t="shared" si="7"/>
        <v>94</v>
      </c>
      <c r="V48" s="75">
        <v>3511</v>
      </c>
      <c r="W48" s="75" t="s">
        <v>179</v>
      </c>
      <c r="Y48" s="290" t="str">
        <f t="shared" si="10"/>
        <v>35</v>
      </c>
      <c r="Z48" s="75" t="str">
        <f t="shared" si="11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0"/>
        <v>Ostali prihodi za posebne namjene</v>
      </c>
      <c r="E49" s="85">
        <v>3292</v>
      </c>
      <c r="F49" s="80" t="str">
        <f t="shared" si="1"/>
        <v>Premije osiguranja</v>
      </c>
      <c r="G49" s="118" t="s">
        <v>174</v>
      </c>
      <c r="H49" s="80" t="str">
        <f t="shared" si="2"/>
        <v>REDOVNA DJELATNOST SVEUČILIŠTA U RIJECI (IZ EVIDENCIJSKIH PRIHODA)</v>
      </c>
      <c r="I49" s="80" t="str">
        <f t="shared" si="3"/>
        <v>0942</v>
      </c>
      <c r="J49" s="117">
        <v>2405</v>
      </c>
      <c r="K49" s="117">
        <v>4500</v>
      </c>
      <c r="L49" s="117">
        <v>7452</v>
      </c>
      <c r="M49" s="84"/>
      <c r="O49" s="75" t="str">
        <f t="shared" si="4"/>
        <v>329</v>
      </c>
      <c r="P49" s="75" t="str">
        <f t="shared" si="5"/>
        <v>32</v>
      </c>
      <c r="Q49" s="75" t="str">
        <f t="shared" si="6"/>
        <v>43</v>
      </c>
      <c r="R49" s="75" t="str">
        <f t="shared" si="7"/>
        <v>94</v>
      </c>
      <c r="V49" s="75">
        <v>3512</v>
      </c>
      <c r="W49" s="75" t="s">
        <v>181</v>
      </c>
      <c r="Y49" s="290" t="str">
        <f t="shared" si="10"/>
        <v>35</v>
      </c>
      <c r="Z49" s="75" t="str">
        <f t="shared" si="11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0"/>
        <v>Ostali prihodi za posebne namjene</v>
      </c>
      <c r="E50" s="85">
        <v>3293</v>
      </c>
      <c r="F50" s="80" t="str">
        <f t="shared" si="1"/>
        <v>Reprezentacija</v>
      </c>
      <c r="G50" s="118" t="s">
        <v>174</v>
      </c>
      <c r="H50" s="80" t="str">
        <f t="shared" si="2"/>
        <v>REDOVNA DJELATNOST SVEUČILIŠTA U RIJECI (IZ EVIDENCIJSKIH PRIHODA)</v>
      </c>
      <c r="I50" s="80" t="str">
        <f t="shared" si="3"/>
        <v>0942</v>
      </c>
      <c r="J50" s="117">
        <v>5300</v>
      </c>
      <c r="K50" s="117">
        <v>2655</v>
      </c>
      <c r="L50" s="117">
        <v>813</v>
      </c>
      <c r="M50" s="84"/>
      <c r="O50" s="75" t="str">
        <f t="shared" si="4"/>
        <v>329</v>
      </c>
      <c r="P50" s="75" t="str">
        <f t="shared" si="5"/>
        <v>32</v>
      </c>
      <c r="Q50" s="75" t="str">
        <f t="shared" si="6"/>
        <v>43</v>
      </c>
      <c r="R50" s="75" t="str">
        <f t="shared" si="7"/>
        <v>94</v>
      </c>
      <c r="V50" s="75">
        <v>3522</v>
      </c>
      <c r="W50" s="75" t="s">
        <v>234</v>
      </c>
      <c r="Y50" s="290" t="str">
        <f t="shared" si="10"/>
        <v>35</v>
      </c>
      <c r="Z50" s="75" t="str">
        <f t="shared" si="11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0"/>
        <v>Ostali prihodi za posebne namjene</v>
      </c>
      <c r="E51" s="85">
        <v>3294</v>
      </c>
      <c r="F51" s="80" t="str">
        <f t="shared" si="1"/>
        <v>Članarine i norme</v>
      </c>
      <c r="G51" s="118" t="s">
        <v>174</v>
      </c>
      <c r="H51" s="80" t="str">
        <f t="shared" si="2"/>
        <v>REDOVNA DJELATNOST SVEUČILIŠTA U RIJECI (IZ EVIDENCIJSKIH PRIHODA)</v>
      </c>
      <c r="I51" s="80" t="str">
        <f t="shared" si="3"/>
        <v>0942</v>
      </c>
      <c r="J51" s="117">
        <v>5140</v>
      </c>
      <c r="K51" s="117">
        <v>3981</v>
      </c>
      <c r="L51" s="117">
        <v>3202</v>
      </c>
      <c r="M51" s="84"/>
      <c r="O51" s="75" t="str">
        <f t="shared" si="4"/>
        <v>329</v>
      </c>
      <c r="P51" s="75" t="str">
        <f t="shared" si="5"/>
        <v>32</v>
      </c>
      <c r="Q51" s="75" t="str">
        <f t="shared" si="6"/>
        <v>43</v>
      </c>
      <c r="R51" s="75" t="str">
        <f t="shared" si="7"/>
        <v>94</v>
      </c>
      <c r="V51" s="75">
        <v>3531</v>
      </c>
      <c r="W51" s="75" t="s">
        <v>133</v>
      </c>
      <c r="Y51" s="290" t="str">
        <f t="shared" si="10"/>
        <v>35</v>
      </c>
      <c r="Z51" s="75" t="str">
        <f t="shared" si="11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0"/>
        <v>Ostali prihodi za posebne namjene</v>
      </c>
      <c r="E52" s="85">
        <v>3299</v>
      </c>
      <c r="F52" s="80" t="str">
        <f t="shared" si="1"/>
        <v>Ostali nespomenuti rashodi poslovanja</v>
      </c>
      <c r="G52" s="118" t="s">
        <v>174</v>
      </c>
      <c r="H52" s="80" t="str">
        <f t="shared" si="2"/>
        <v>REDOVNA DJELATNOST SVEUČILIŠTA U RIJECI (IZ EVIDENCIJSKIH PRIHODA)</v>
      </c>
      <c r="I52" s="80" t="str">
        <f t="shared" si="3"/>
        <v>0942</v>
      </c>
      <c r="J52" s="117">
        <v>14450</v>
      </c>
      <c r="K52" s="117">
        <v>10000</v>
      </c>
      <c r="L52" s="117">
        <v>8068</v>
      </c>
      <c r="M52" s="84"/>
      <c r="O52" s="75" t="str">
        <f t="shared" si="4"/>
        <v>329</v>
      </c>
      <c r="P52" s="75" t="str">
        <f t="shared" si="5"/>
        <v>32</v>
      </c>
      <c r="Q52" s="75" t="str">
        <f t="shared" si="6"/>
        <v>43</v>
      </c>
      <c r="R52" s="75" t="str">
        <f t="shared" si="7"/>
        <v>94</v>
      </c>
      <c r="V52" s="75">
        <v>3611</v>
      </c>
      <c r="W52" s="75" t="s">
        <v>87</v>
      </c>
      <c r="Y52" s="290" t="str">
        <f t="shared" si="10"/>
        <v>36</v>
      </c>
      <c r="Z52" s="75" t="str">
        <f t="shared" si="11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0"/>
        <v>Ostali prihodi za posebne namjene</v>
      </c>
      <c r="E53" s="85">
        <v>3236</v>
      </c>
      <c r="F53" s="80" t="str">
        <f t="shared" si="1"/>
        <v>Zdravstvene i veterinarske usluge</v>
      </c>
      <c r="G53" s="118" t="s">
        <v>174</v>
      </c>
      <c r="H53" s="80" t="str">
        <f t="shared" si="2"/>
        <v>REDOVNA DJELATNOST SVEUČILIŠTA U RIJECI (IZ EVIDENCIJSKIH PRIHODA)</v>
      </c>
      <c r="I53" s="80" t="str">
        <f t="shared" si="3"/>
        <v>0942</v>
      </c>
      <c r="J53" s="117">
        <v>1990</v>
      </c>
      <c r="K53" s="117">
        <v>3000</v>
      </c>
      <c r="L53" s="117">
        <v>2854</v>
      </c>
      <c r="M53" s="84"/>
      <c r="O53" s="75" t="str">
        <f t="shared" si="4"/>
        <v>323</v>
      </c>
      <c r="P53" s="75" t="str">
        <f t="shared" si="5"/>
        <v>32</v>
      </c>
      <c r="Q53" s="75" t="str">
        <f t="shared" si="6"/>
        <v>43</v>
      </c>
      <c r="R53" s="75" t="str">
        <f t="shared" si="7"/>
        <v>94</v>
      </c>
      <c r="V53" s="75">
        <v>3621</v>
      </c>
      <c r="W53" s="75" t="s">
        <v>137</v>
      </c>
      <c r="Y53" s="290" t="str">
        <f t="shared" si="10"/>
        <v>36</v>
      </c>
      <c r="Z53" s="75" t="str">
        <f t="shared" si="11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0"/>
        <v>Ostali prihodi za posebne namjene</v>
      </c>
      <c r="E54" s="85">
        <v>3715</v>
      </c>
      <c r="F54" s="80" t="str">
        <f t="shared" si="1"/>
        <v>Naknade građanima i kućanstvima na temelju osiguranja iz EU</v>
      </c>
      <c r="G54" s="118" t="s">
        <v>174</v>
      </c>
      <c r="H54" s="80" t="str">
        <f t="shared" si="2"/>
        <v>REDOVNA DJELATNOST SVEUČILIŠTA U RIJECI (IZ EVIDENCIJSKIH PRIHODA)</v>
      </c>
      <c r="I54" s="80" t="str">
        <f t="shared" si="3"/>
        <v>0942</v>
      </c>
      <c r="J54" s="117">
        <v>400</v>
      </c>
      <c r="K54" s="117">
        <v>2300</v>
      </c>
      <c r="L54" s="117">
        <v>780</v>
      </c>
      <c r="M54" s="84"/>
      <c r="O54" s="75" t="str">
        <f t="shared" si="4"/>
        <v>371</v>
      </c>
      <c r="P54" s="75" t="str">
        <f t="shared" si="5"/>
        <v>37</v>
      </c>
      <c r="Q54" s="75" t="str">
        <f t="shared" si="6"/>
        <v>43</v>
      </c>
      <c r="R54" s="75" t="str">
        <f t="shared" si="7"/>
        <v>94</v>
      </c>
      <c r="V54" s="75">
        <v>3631</v>
      </c>
      <c r="W54" s="75" t="s">
        <v>178</v>
      </c>
      <c r="Y54" s="290" t="str">
        <f t="shared" si="10"/>
        <v>36</v>
      </c>
      <c r="Z54" s="75" t="str">
        <f t="shared" si="11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0"/>
        <v>Ostali prihodi za posebne namjene</v>
      </c>
      <c r="E55" s="85">
        <v>3811</v>
      </c>
      <c r="F55" s="80" t="str">
        <f t="shared" si="1"/>
        <v>Tekuće donacije u novcu</v>
      </c>
      <c r="G55" s="118" t="s">
        <v>174</v>
      </c>
      <c r="H55" s="80" t="str">
        <f t="shared" si="2"/>
        <v>REDOVNA DJELATNOST SVEUČILIŠTA U RIJECI (IZ EVIDENCIJSKIH PRIHODA)</v>
      </c>
      <c r="I55" s="80" t="str">
        <f t="shared" si="3"/>
        <v>0942</v>
      </c>
      <c r="J55" s="117">
        <v>1560</v>
      </c>
      <c r="K55" s="117">
        <v>2000</v>
      </c>
      <c r="L55" s="117">
        <v>0</v>
      </c>
      <c r="M55" s="84"/>
      <c r="O55" s="75" t="str">
        <f t="shared" si="4"/>
        <v>381</v>
      </c>
      <c r="P55" s="75" t="str">
        <f t="shared" si="5"/>
        <v>38</v>
      </c>
      <c r="Q55" s="75" t="str">
        <f t="shared" si="6"/>
        <v>43</v>
      </c>
      <c r="R55" s="75" t="str">
        <f t="shared" si="7"/>
        <v>94</v>
      </c>
      <c r="V55" s="75">
        <v>3632</v>
      </c>
      <c r="W55" s="75" t="s">
        <v>235</v>
      </c>
      <c r="Y55" s="290" t="str">
        <f t="shared" si="10"/>
        <v>36</v>
      </c>
      <c r="Z55" s="75" t="str">
        <f t="shared" si="11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0"/>
        <v>Ostali prihodi za posebne namjene</v>
      </c>
      <c r="E56" s="85">
        <v>3212</v>
      </c>
      <c r="F56" s="80" t="str">
        <f t="shared" si="1"/>
        <v>Naknade za prijevoz, za rad na terenu i odvojeni život</v>
      </c>
      <c r="G56" s="118" t="s">
        <v>174</v>
      </c>
      <c r="H56" s="80" t="str">
        <f t="shared" si="2"/>
        <v>REDOVNA DJELATNOST SVEUČILIŠTA U RIJECI (IZ EVIDENCIJSKIH PRIHODA)</v>
      </c>
      <c r="I56" s="80" t="str">
        <f t="shared" si="3"/>
        <v>0942</v>
      </c>
      <c r="J56" s="117">
        <v>2316</v>
      </c>
      <c r="K56" s="117">
        <v>6000</v>
      </c>
      <c r="L56" s="117">
        <v>2157</v>
      </c>
      <c r="M56" s="84"/>
      <c r="O56" s="75" t="str">
        <f t="shared" si="4"/>
        <v>321</v>
      </c>
      <c r="P56" s="75" t="str">
        <f t="shared" si="5"/>
        <v>32</v>
      </c>
      <c r="Q56" s="75" t="str">
        <f t="shared" si="6"/>
        <v>43</v>
      </c>
      <c r="R56" s="75" t="str">
        <f t="shared" si="7"/>
        <v>94</v>
      </c>
      <c r="V56" s="75">
        <v>3661</v>
      </c>
      <c r="W56" s="75" t="s">
        <v>99</v>
      </c>
      <c r="Y56" s="290" t="str">
        <f t="shared" si="10"/>
        <v>36</v>
      </c>
      <c r="Z56" s="75" t="str">
        <f t="shared" si="11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0"/>
        <v>Ostali prihodi za posebne namjene</v>
      </c>
      <c r="E57" s="85">
        <v>3295</v>
      </c>
      <c r="F57" s="80" t="str">
        <f t="shared" si="1"/>
        <v>Pristojbe i naknade</v>
      </c>
      <c r="G57" s="118" t="s">
        <v>174</v>
      </c>
      <c r="H57" s="80" t="str">
        <f t="shared" si="2"/>
        <v>REDOVNA DJELATNOST SVEUČILIŠTA U RIJECI (IZ EVIDENCIJSKIH PRIHODA)</v>
      </c>
      <c r="I57" s="80" t="str">
        <f t="shared" si="3"/>
        <v>0942</v>
      </c>
      <c r="J57" s="117">
        <v>45</v>
      </c>
      <c r="K57" s="117">
        <v>200</v>
      </c>
      <c r="L57" s="117">
        <v>37</v>
      </c>
      <c r="M57" s="84"/>
      <c r="O57" s="75" t="str">
        <f t="shared" si="4"/>
        <v>329</v>
      </c>
      <c r="P57" s="75" t="str">
        <f t="shared" si="5"/>
        <v>32</v>
      </c>
      <c r="Q57" s="75" t="str">
        <f t="shared" si="6"/>
        <v>43</v>
      </c>
      <c r="R57" s="75" t="str">
        <f t="shared" si="7"/>
        <v>94</v>
      </c>
      <c r="V57" s="75">
        <v>3662</v>
      </c>
      <c r="W57" s="75" t="s">
        <v>182</v>
      </c>
      <c r="Y57" s="290" t="str">
        <f t="shared" si="10"/>
        <v>36</v>
      </c>
      <c r="Z57" s="75" t="str">
        <f t="shared" si="11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/>
      <c r="B58" s="79"/>
      <c r="C58" s="85"/>
      <c r="D58" s="80"/>
      <c r="E58" s="85"/>
      <c r="F58" s="118"/>
      <c r="G58" s="118"/>
      <c r="H58" s="80"/>
      <c r="I58" s="80"/>
      <c r="J58" s="117"/>
      <c r="K58" s="117"/>
      <c r="L58" s="117"/>
      <c r="M58" s="84"/>
      <c r="O58" s="75" t="str">
        <f t="shared" si="4"/>
        <v/>
      </c>
      <c r="P58" s="75" t="str">
        <f t="shared" si="5"/>
        <v/>
      </c>
      <c r="Q58" s="75" t="str">
        <f t="shared" si="6"/>
        <v/>
      </c>
      <c r="R58" s="75" t="str">
        <f t="shared" si="7"/>
        <v/>
      </c>
      <c r="V58" s="75">
        <v>3681</v>
      </c>
      <c r="W58" s="75" t="s">
        <v>26</v>
      </c>
      <c r="Y58" s="290" t="str">
        <f t="shared" si="10"/>
        <v>36</v>
      </c>
      <c r="Z58" s="75" t="str">
        <f t="shared" si="11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/>
      <c r="B59" s="79"/>
      <c r="C59" s="85"/>
      <c r="D59" s="80"/>
      <c r="E59" s="85"/>
      <c r="F59" s="80"/>
      <c r="G59" s="118"/>
      <c r="H59" s="80"/>
      <c r="I59" s="80"/>
      <c r="J59" s="117"/>
      <c r="K59" s="117"/>
      <c r="L59" s="117"/>
      <c r="M59" s="84"/>
      <c r="O59" s="75" t="str">
        <f t="shared" si="4"/>
        <v/>
      </c>
      <c r="P59" s="75" t="str">
        <f t="shared" si="5"/>
        <v/>
      </c>
      <c r="Q59" s="75" t="str">
        <f t="shared" si="6"/>
        <v/>
      </c>
      <c r="R59" s="75" t="str">
        <f t="shared" si="7"/>
        <v/>
      </c>
      <c r="V59" s="75">
        <v>3682</v>
      </c>
      <c r="W59" s="75" t="s">
        <v>27</v>
      </c>
      <c r="Y59" s="290" t="str">
        <f t="shared" si="10"/>
        <v>36</v>
      </c>
      <c r="Z59" s="75" t="str">
        <f t="shared" si="11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52</v>
      </c>
      <c r="D60" s="80" t="str">
        <f t="shared" si="0"/>
        <v>Ostale pomoći</v>
      </c>
      <c r="E60" s="85">
        <v>3239</v>
      </c>
      <c r="F60" s="80" t="str">
        <f t="shared" si="1"/>
        <v>Ostale usluge</v>
      </c>
      <c r="G60" s="118" t="s">
        <v>174</v>
      </c>
      <c r="H60" s="80" t="str">
        <f t="shared" si="2"/>
        <v>REDOVNA DJELATNOST SVEUČILIŠTA U RIJECI (IZ EVIDENCIJSKIH PRIHODA)</v>
      </c>
      <c r="I60" s="80" t="str">
        <f t="shared" si="3"/>
        <v>0942</v>
      </c>
      <c r="J60" s="117">
        <v>673</v>
      </c>
      <c r="K60" s="117">
        <v>2000</v>
      </c>
      <c r="L60" s="117">
        <v>0</v>
      </c>
      <c r="M60" s="84"/>
      <c r="O60" s="75" t="str">
        <f t="shared" si="4"/>
        <v>323</v>
      </c>
      <c r="P60" s="75" t="str">
        <f t="shared" si="5"/>
        <v>32</v>
      </c>
      <c r="Q60" s="75" t="str">
        <f t="shared" si="6"/>
        <v>52</v>
      </c>
      <c r="R60" s="75" t="str">
        <f t="shared" si="7"/>
        <v>94</v>
      </c>
      <c r="V60" s="75">
        <v>3691</v>
      </c>
      <c r="W60" s="75" t="s">
        <v>104</v>
      </c>
      <c r="Y60" s="290" t="str">
        <f t="shared" si="10"/>
        <v>36</v>
      </c>
      <c r="Z60" s="75" t="str">
        <f t="shared" si="11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52</v>
      </c>
      <c r="D61" s="80" t="str">
        <f t="shared" si="0"/>
        <v>Ostale pomoći</v>
      </c>
      <c r="E61" s="85">
        <v>3299</v>
      </c>
      <c r="F61" s="80" t="str">
        <f t="shared" si="1"/>
        <v>Ostali nespomenuti rashodi poslovanja</v>
      </c>
      <c r="G61" s="118" t="s">
        <v>174</v>
      </c>
      <c r="H61" s="80" t="str">
        <f t="shared" si="2"/>
        <v>REDOVNA DJELATNOST SVEUČILIŠTA U RIJECI (IZ EVIDENCIJSKIH PRIHODA)</v>
      </c>
      <c r="I61" s="80" t="str">
        <f t="shared" si="3"/>
        <v>0942</v>
      </c>
      <c r="J61" s="117">
        <v>939</v>
      </c>
      <c r="K61" s="117">
        <v>3000</v>
      </c>
      <c r="L61" s="117">
        <v>0</v>
      </c>
      <c r="M61" s="84"/>
      <c r="O61" s="75" t="str">
        <f t="shared" si="4"/>
        <v>329</v>
      </c>
      <c r="P61" s="75" t="str">
        <f t="shared" si="5"/>
        <v>32</v>
      </c>
      <c r="Q61" s="75" t="str">
        <f t="shared" si="6"/>
        <v>52</v>
      </c>
      <c r="R61" s="75" t="str">
        <f t="shared" si="7"/>
        <v>94</v>
      </c>
      <c r="V61" s="75">
        <v>3692</v>
      </c>
      <c r="W61" s="75" t="s">
        <v>176</v>
      </c>
      <c r="Y61" s="290" t="str">
        <f t="shared" si="10"/>
        <v>36</v>
      </c>
      <c r="Z61" s="75" t="str">
        <f t="shared" si="11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52</v>
      </c>
      <c r="D62" s="80" t="str">
        <f t="shared" si="0"/>
        <v>Ostale pomoći</v>
      </c>
      <c r="E62" s="85">
        <v>3237</v>
      </c>
      <c r="F62" s="80" t="str">
        <f t="shared" si="1"/>
        <v>Intelektualne i osobne usluge</v>
      </c>
      <c r="G62" s="118" t="s">
        <v>174</v>
      </c>
      <c r="H62" s="80" t="str">
        <f t="shared" si="2"/>
        <v>REDOVNA DJELATNOST SVEUČILIŠTA U RIJECI (IZ EVIDENCIJSKIH PRIHODA)</v>
      </c>
      <c r="I62" s="80" t="str">
        <f t="shared" si="3"/>
        <v>0942</v>
      </c>
      <c r="J62" s="117">
        <v>4506</v>
      </c>
      <c r="K62" s="117">
        <v>3000</v>
      </c>
      <c r="L62" s="117">
        <v>0</v>
      </c>
      <c r="M62" s="84"/>
      <c r="O62" s="75" t="str">
        <f t="shared" si="4"/>
        <v>323</v>
      </c>
      <c r="P62" s="75" t="str">
        <f t="shared" si="5"/>
        <v>32</v>
      </c>
      <c r="Q62" s="75" t="str">
        <f t="shared" si="6"/>
        <v>52</v>
      </c>
      <c r="R62" s="75" t="str">
        <f t="shared" si="7"/>
        <v>94</v>
      </c>
      <c r="V62" s="75">
        <v>3693</v>
      </c>
      <c r="W62" s="75" t="s">
        <v>104</v>
      </c>
      <c r="Y62" s="290" t="str">
        <f t="shared" si="10"/>
        <v>36</v>
      </c>
      <c r="Z62" s="75" t="str">
        <f t="shared" si="11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52</v>
      </c>
      <c r="D63" s="80" t="str">
        <f t="shared" si="0"/>
        <v>Ostale pomoći</v>
      </c>
      <c r="E63" s="85">
        <v>3213</v>
      </c>
      <c r="F63" s="80" t="str">
        <f t="shared" si="1"/>
        <v>Stručno usavršavanje zaposlenika</v>
      </c>
      <c r="G63" s="118" t="s">
        <v>174</v>
      </c>
      <c r="H63" s="80" t="str">
        <f t="shared" si="2"/>
        <v>REDOVNA DJELATNOST SVEUČILIŠTA U RIJECI (IZ EVIDENCIJSKIH PRIHODA)</v>
      </c>
      <c r="I63" s="80" t="str">
        <f t="shared" si="3"/>
        <v>0942</v>
      </c>
      <c r="J63" s="117">
        <v>0</v>
      </c>
      <c r="K63" s="117">
        <v>2000</v>
      </c>
      <c r="L63" s="117">
        <v>565</v>
      </c>
      <c r="M63" s="84"/>
      <c r="O63" s="75" t="str">
        <f t="shared" si="4"/>
        <v>321</v>
      </c>
      <c r="P63" s="75" t="str">
        <f t="shared" si="5"/>
        <v>32</v>
      </c>
      <c r="Q63" s="75" t="str">
        <f t="shared" si="6"/>
        <v>52</v>
      </c>
      <c r="R63" s="75" t="str">
        <f t="shared" si="7"/>
        <v>94</v>
      </c>
      <c r="V63" s="75">
        <v>3694</v>
      </c>
      <c r="W63" s="75" t="s">
        <v>176</v>
      </c>
      <c r="Y63" s="290" t="str">
        <f t="shared" si="10"/>
        <v>36</v>
      </c>
      <c r="Z63" s="75" t="str">
        <f t="shared" si="11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61</v>
      </c>
      <c r="D64" s="80" t="str">
        <f t="shared" si="0"/>
        <v>Donacije</v>
      </c>
      <c r="E64" s="85">
        <v>3111</v>
      </c>
      <c r="F64" s="80" t="str">
        <f t="shared" si="1"/>
        <v>Plaće za redovan rad</v>
      </c>
      <c r="G64" s="118" t="s">
        <v>174</v>
      </c>
      <c r="H64" s="80" t="str">
        <f t="shared" si="2"/>
        <v>REDOVNA DJELATNOST SVEUČILIŠTA U RIJECI (IZ EVIDENCIJSKIH PRIHODA)</v>
      </c>
      <c r="I64" s="80" t="str">
        <f t="shared" si="3"/>
        <v>0942</v>
      </c>
      <c r="J64" s="117">
        <v>18494</v>
      </c>
      <c r="K64" s="117">
        <v>0</v>
      </c>
      <c r="L64" s="117">
        <v>0</v>
      </c>
      <c r="M64" s="84"/>
      <c r="O64" s="75" t="str">
        <f t="shared" si="4"/>
        <v>311</v>
      </c>
      <c r="P64" s="75" t="str">
        <f t="shared" si="5"/>
        <v>31</v>
      </c>
      <c r="Q64" s="75" t="str">
        <f t="shared" si="6"/>
        <v>61</v>
      </c>
      <c r="R64" s="75" t="str">
        <f t="shared" si="7"/>
        <v>94</v>
      </c>
      <c r="V64" s="75">
        <v>3711</v>
      </c>
      <c r="W64" s="75" t="s">
        <v>123</v>
      </c>
      <c r="Y64" s="290" t="str">
        <f t="shared" si="10"/>
        <v>37</v>
      </c>
      <c r="Z64" s="75" t="str">
        <f t="shared" si="11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/>
      <c r="B65" s="79"/>
      <c r="C65" s="85"/>
      <c r="D65" s="80"/>
      <c r="E65" s="85"/>
      <c r="F65" s="80"/>
      <c r="G65" s="118"/>
      <c r="H65" s="80"/>
      <c r="I65" s="80"/>
      <c r="J65" s="117"/>
      <c r="K65" s="117"/>
      <c r="L65" s="117"/>
      <c r="M65" s="84"/>
      <c r="O65" s="75" t="str">
        <f t="shared" si="4"/>
        <v/>
      </c>
      <c r="P65" s="75" t="str">
        <f t="shared" si="5"/>
        <v/>
      </c>
      <c r="Q65" s="75" t="str">
        <f t="shared" si="6"/>
        <v/>
      </c>
      <c r="R65" s="75" t="str">
        <f t="shared" si="7"/>
        <v/>
      </c>
      <c r="V65" s="75">
        <v>3712</v>
      </c>
      <c r="W65" s="75" t="s">
        <v>141</v>
      </c>
      <c r="Y65" s="290" t="str">
        <f t="shared" si="10"/>
        <v>37</v>
      </c>
      <c r="Z65" s="75" t="str">
        <f t="shared" si="11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52</v>
      </c>
      <c r="D66" s="80" t="str">
        <f t="shared" si="0"/>
        <v>Ostale pomoći</v>
      </c>
      <c r="E66" s="85">
        <v>3211</v>
      </c>
      <c r="F66" s="80" t="str">
        <f t="shared" si="1"/>
        <v>Službena putovanja</v>
      </c>
      <c r="G66" s="118" t="s">
        <v>174</v>
      </c>
      <c r="H66" s="80" t="str">
        <f t="shared" si="2"/>
        <v>REDOVNA DJELATNOST SVEUČILIŠTA U RIJECI (IZ EVIDENCIJSKIH PRIHODA)</v>
      </c>
      <c r="I66" s="80" t="str">
        <f t="shared" si="3"/>
        <v>0942</v>
      </c>
      <c r="J66" s="117">
        <v>3266</v>
      </c>
      <c r="K66" s="117">
        <v>10000</v>
      </c>
      <c r="L66" s="117">
        <v>3226</v>
      </c>
      <c r="M66" s="84"/>
      <c r="O66" s="75" t="str">
        <f t="shared" si="4"/>
        <v>321</v>
      </c>
      <c r="P66" s="75" t="str">
        <f t="shared" si="5"/>
        <v>32</v>
      </c>
      <c r="Q66" s="75" t="str">
        <f t="shared" si="6"/>
        <v>52</v>
      </c>
      <c r="R66" s="75" t="str">
        <f t="shared" si="7"/>
        <v>94</v>
      </c>
      <c r="V66" s="75">
        <v>3713</v>
      </c>
      <c r="W66" s="75" t="s">
        <v>168</v>
      </c>
      <c r="Y66" s="290" t="str">
        <f t="shared" si="10"/>
        <v>37</v>
      </c>
      <c r="Z66" s="75" t="str">
        <f t="shared" si="11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si="0"/>
        <v>Ostali prihodi za posebne namjene</v>
      </c>
      <c r="E67" s="85">
        <v>3214</v>
      </c>
      <c r="F67" s="80" t="str">
        <f t="shared" si="1"/>
        <v>Ostale naknade troškova zaposlenima</v>
      </c>
      <c r="G67" s="118" t="s">
        <v>174</v>
      </c>
      <c r="H67" s="80" t="str">
        <f t="shared" ref="H67" si="12">IFERROR(VLOOKUP(G67,$AB$6:$AC$327,2,FALSE),"")</f>
        <v>REDOVNA DJELATNOST SVEUČILIŠTA U RIJECI (IZ EVIDENCIJSKIH PRIHODA)</v>
      </c>
      <c r="I67" s="80" t="str">
        <f t="shared" ref="I67" si="13">IFERROR(VLOOKUP(G67,$AB$6:$AF$327,3,FALSE),"")</f>
        <v>0942</v>
      </c>
      <c r="J67" s="117">
        <v>0</v>
      </c>
      <c r="K67" s="117">
        <v>500</v>
      </c>
      <c r="L67" s="117">
        <v>0</v>
      </c>
      <c r="M67" s="84"/>
      <c r="O67" s="75" t="str">
        <f t="shared" si="4"/>
        <v>321</v>
      </c>
      <c r="P67" s="75" t="str">
        <f t="shared" si="5"/>
        <v>32</v>
      </c>
      <c r="Q67" s="75" t="str">
        <f t="shared" si="6"/>
        <v>43</v>
      </c>
      <c r="R67" s="75" t="str">
        <f t="shared" si="7"/>
        <v>94</v>
      </c>
      <c r="V67" s="75">
        <v>3714</v>
      </c>
      <c r="W67" s="75" t="s">
        <v>189</v>
      </c>
      <c r="Y67" s="290" t="str">
        <f t="shared" si="10"/>
        <v>37</v>
      </c>
      <c r="Z67" s="75" t="str">
        <f t="shared" si="11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61</v>
      </c>
      <c r="D68" s="80" t="str">
        <f t="shared" ref="D68:D130" si="14">IFERROR(VLOOKUP(C68,$S$6:$T$24,2,FALSE),"")</f>
        <v>Donacije</v>
      </c>
      <c r="E68" s="85">
        <v>3239</v>
      </c>
      <c r="F68" s="80" t="str">
        <f t="shared" ref="F68:F131" si="15">IFERROR(VLOOKUP(E68,$V$5:$X$129,2,FALSE),"")</f>
        <v>Ostale usluge</v>
      </c>
      <c r="G68" s="118" t="s">
        <v>174</v>
      </c>
      <c r="H68" s="80" t="str">
        <f t="shared" ref="H68:H131" si="16">IFERROR(VLOOKUP(G68,$AB$6:$AC$327,2,FALSE),"")</f>
        <v>REDOVNA DJELATNOST SVEUČILIŠTA U RIJECI (IZ EVIDENCIJSKIH PRIHODA)</v>
      </c>
      <c r="I68" s="80" t="str">
        <f t="shared" ref="I68:I131" si="17">IFERROR(VLOOKUP(G68,$AB$6:$AF$327,3,FALSE),"")</f>
        <v>0942</v>
      </c>
      <c r="J68" s="117">
        <v>0</v>
      </c>
      <c r="K68" s="117">
        <v>570</v>
      </c>
      <c r="L68" s="117">
        <v>0</v>
      </c>
      <c r="M68" s="84"/>
      <c r="O68" s="75" t="str">
        <f t="shared" ref="O68:O131" si="18">LEFT(E68,3)</f>
        <v>323</v>
      </c>
      <c r="P68" s="75" t="str">
        <f t="shared" ref="P68:P131" si="19">LEFT(E68,2)</f>
        <v>32</v>
      </c>
      <c r="Q68" s="75" t="str">
        <f t="shared" ref="Q68:Q131" si="20">LEFT(C68,3)</f>
        <v>61</v>
      </c>
      <c r="R68" s="75" t="str">
        <f t="shared" ref="R68:R131" si="21">MID(I68,2,2)</f>
        <v>94</v>
      </c>
      <c r="V68" s="75">
        <v>3715</v>
      </c>
      <c r="W68" s="75" t="s">
        <v>127</v>
      </c>
      <c r="Y68" s="290" t="str">
        <f t="shared" si="10"/>
        <v>37</v>
      </c>
      <c r="Z68" s="75" t="str">
        <f t="shared" si="11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/>
      <c r="B69" s="79"/>
      <c r="C69" s="85"/>
      <c r="D69" s="80"/>
      <c r="E69" s="85"/>
      <c r="F69" s="80"/>
      <c r="G69" s="118"/>
      <c r="H69" s="80"/>
      <c r="I69" s="80"/>
      <c r="J69" s="117"/>
      <c r="K69" s="117"/>
      <c r="L69" s="117"/>
      <c r="M69" s="84"/>
      <c r="O69" s="75" t="str">
        <f t="shared" si="18"/>
        <v/>
      </c>
      <c r="P69" s="75" t="str">
        <f t="shared" si="19"/>
        <v/>
      </c>
      <c r="Q69" s="75" t="str">
        <f t="shared" si="20"/>
        <v/>
      </c>
      <c r="R69" s="75" t="str">
        <f t="shared" si="21"/>
        <v/>
      </c>
      <c r="V69" s="75">
        <v>3721</v>
      </c>
      <c r="W69" s="75" t="s">
        <v>65</v>
      </c>
      <c r="Y69" s="290" t="str">
        <f t="shared" si="10"/>
        <v>37</v>
      </c>
      <c r="Z69" s="75" t="str">
        <f t="shared" si="11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/>
      </c>
      <c r="B70" s="79"/>
      <c r="C70" s="85"/>
      <c r="D70" s="80"/>
      <c r="E70" s="85"/>
      <c r="F70" s="80" t="str">
        <f t="shared" si="15"/>
        <v/>
      </c>
      <c r="G70" s="118"/>
      <c r="H70" s="80" t="str">
        <f t="shared" si="16"/>
        <v/>
      </c>
      <c r="I70" s="80" t="str">
        <f t="shared" si="17"/>
        <v/>
      </c>
      <c r="J70" s="117"/>
      <c r="K70" s="117"/>
      <c r="L70" s="117"/>
      <c r="M70" s="84"/>
      <c r="O70" s="75" t="str">
        <f t="shared" si="18"/>
        <v/>
      </c>
      <c r="P70" s="75" t="str">
        <f t="shared" si="19"/>
        <v/>
      </c>
      <c r="Q70" s="75" t="str">
        <f t="shared" si="20"/>
        <v/>
      </c>
      <c r="R70" s="75" t="str">
        <f t="shared" si="21"/>
        <v/>
      </c>
      <c r="V70" s="75">
        <v>3722</v>
      </c>
      <c r="W70" s="75" t="s">
        <v>150</v>
      </c>
      <c r="Y70" s="290" t="str">
        <f t="shared" si="10"/>
        <v>37</v>
      </c>
      <c r="Z70" s="75" t="str">
        <f t="shared" si="11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si="14"/>
        <v>Vlastiti prihodi</v>
      </c>
      <c r="E71" s="85">
        <v>3121</v>
      </c>
      <c r="F71" s="80" t="str">
        <f t="shared" si="15"/>
        <v>Ostali rashodi za zaposlene</v>
      </c>
      <c r="G71" s="118" t="s">
        <v>174</v>
      </c>
      <c r="H71" s="80" t="str">
        <f t="shared" si="16"/>
        <v>REDOVNA DJELATNOST SVEUČILIŠTA U RIJECI (IZ EVIDENCIJSKIH PRIHODA)</v>
      </c>
      <c r="I71" s="80" t="str">
        <f t="shared" si="17"/>
        <v>0942</v>
      </c>
      <c r="J71" s="117">
        <v>0</v>
      </c>
      <c r="K71" s="117">
        <v>1500</v>
      </c>
      <c r="L71" s="117">
        <v>0</v>
      </c>
      <c r="M71" s="84"/>
      <c r="O71" s="75" t="str">
        <f t="shared" si="18"/>
        <v>312</v>
      </c>
      <c r="P71" s="75" t="str">
        <f t="shared" si="19"/>
        <v>31</v>
      </c>
      <c r="Q71" s="75" t="str">
        <f t="shared" si="20"/>
        <v>31</v>
      </c>
      <c r="R71" s="75" t="str">
        <f t="shared" si="21"/>
        <v>94</v>
      </c>
      <c r="V71" s="75">
        <v>3723</v>
      </c>
      <c r="W71" s="75" t="s">
        <v>105</v>
      </c>
      <c r="Y71" s="290" t="str">
        <f t="shared" si="10"/>
        <v>37</v>
      </c>
      <c r="Z71" s="75" t="str">
        <f t="shared" si="11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4"/>
        <v>Vlastiti prihodi</v>
      </c>
      <c r="E72" s="85">
        <v>4221</v>
      </c>
      <c r="F72" s="80" t="str">
        <f t="shared" si="15"/>
        <v>Uredska oprema i namještaj</v>
      </c>
      <c r="G72" s="118" t="s">
        <v>174</v>
      </c>
      <c r="H72" s="80" t="str">
        <f t="shared" si="16"/>
        <v>REDOVNA DJELATNOST SVEUČILIŠTA U RIJECI (IZ EVIDENCIJSKIH PRIHODA)</v>
      </c>
      <c r="I72" s="80" t="str">
        <f t="shared" si="17"/>
        <v>0942</v>
      </c>
      <c r="J72" s="117">
        <v>0</v>
      </c>
      <c r="K72" s="117">
        <v>1500</v>
      </c>
      <c r="L72" s="117">
        <v>0</v>
      </c>
      <c r="M72" s="84"/>
      <c r="O72" s="75" t="str">
        <f t="shared" si="18"/>
        <v>422</v>
      </c>
      <c r="P72" s="75" t="str">
        <f t="shared" si="19"/>
        <v>42</v>
      </c>
      <c r="Q72" s="75" t="str">
        <f t="shared" si="20"/>
        <v>31</v>
      </c>
      <c r="R72" s="75" t="str">
        <f t="shared" si="21"/>
        <v>94</v>
      </c>
      <c r="V72" s="75">
        <v>3811</v>
      </c>
      <c r="W72" s="75" t="s">
        <v>55</v>
      </c>
      <c r="Y72" s="290" t="str">
        <f t="shared" si="10"/>
        <v>38</v>
      </c>
      <c r="Z72" s="75" t="str">
        <f t="shared" si="11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14"/>
        <v>Ostali prihodi za posebne namjene</v>
      </c>
      <c r="E73" s="85">
        <v>4221</v>
      </c>
      <c r="F73" s="80" t="str">
        <f t="shared" si="15"/>
        <v>Uredska oprema i namještaj</v>
      </c>
      <c r="G73" s="118" t="s">
        <v>174</v>
      </c>
      <c r="H73" s="80" t="str">
        <f t="shared" si="16"/>
        <v>REDOVNA DJELATNOST SVEUČILIŠTA U RIJECI (IZ EVIDENCIJSKIH PRIHODA)</v>
      </c>
      <c r="I73" s="80" t="str">
        <f t="shared" si="17"/>
        <v>0942</v>
      </c>
      <c r="J73" s="117">
        <v>28320</v>
      </c>
      <c r="K73" s="117">
        <v>51100</v>
      </c>
      <c r="L73" s="117">
        <v>2590</v>
      </c>
      <c r="M73" s="84"/>
      <c r="O73" s="75" t="str">
        <f t="shared" si="18"/>
        <v>422</v>
      </c>
      <c r="P73" s="75" t="str">
        <f t="shared" si="19"/>
        <v>42</v>
      </c>
      <c r="Q73" s="75" t="str">
        <f t="shared" si="20"/>
        <v>43</v>
      </c>
      <c r="R73" s="75" t="str">
        <f t="shared" si="21"/>
        <v>94</v>
      </c>
      <c r="V73" s="75">
        <v>3812</v>
      </c>
      <c r="W73" s="75" t="s">
        <v>151</v>
      </c>
      <c r="Y73" s="290" t="str">
        <f t="shared" si="10"/>
        <v>38</v>
      </c>
      <c r="Z73" s="75" t="str">
        <f t="shared" si="11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14"/>
        <v>Ostali prihodi za posebne namjene</v>
      </c>
      <c r="E74" s="85">
        <v>4241</v>
      </c>
      <c r="F74" s="80" t="str">
        <f t="shared" si="15"/>
        <v>Knjige</v>
      </c>
      <c r="G74" s="118" t="s">
        <v>174</v>
      </c>
      <c r="H74" s="80" t="str">
        <f t="shared" si="16"/>
        <v>REDOVNA DJELATNOST SVEUČILIŠTA U RIJECI (IZ EVIDENCIJSKIH PRIHODA)</v>
      </c>
      <c r="I74" s="80" t="str">
        <f t="shared" si="17"/>
        <v>0942</v>
      </c>
      <c r="J74" s="117">
        <v>24647</v>
      </c>
      <c r="K74" s="117">
        <v>1000</v>
      </c>
      <c r="L74" s="117">
        <v>1665</v>
      </c>
      <c r="M74" s="84"/>
      <c r="O74" s="75" t="str">
        <f t="shared" si="18"/>
        <v>424</v>
      </c>
      <c r="P74" s="75" t="str">
        <f t="shared" si="19"/>
        <v>42</v>
      </c>
      <c r="Q74" s="75" t="str">
        <f t="shared" si="20"/>
        <v>43</v>
      </c>
      <c r="R74" s="75" t="str">
        <f t="shared" si="21"/>
        <v>94</v>
      </c>
      <c r="V74" s="75">
        <v>3813</v>
      </c>
      <c r="W74" s="75" t="s">
        <v>94</v>
      </c>
      <c r="Y74" s="290" t="str">
        <f t="shared" ref="Y74:Y80" si="22">LEFT(V74,2)</f>
        <v>38</v>
      </c>
      <c r="Z74" s="75" t="str">
        <f t="shared" ref="Z74:Z80" si="23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14"/>
        <v>Ostali prihodi za posebne namjene</v>
      </c>
      <c r="E75" s="85">
        <v>4227</v>
      </c>
      <c r="F75" s="80" t="str">
        <f t="shared" si="15"/>
        <v>Uređaji, strojevi i oprema za ostale namjene</v>
      </c>
      <c r="G75" s="118" t="s">
        <v>174</v>
      </c>
      <c r="H75" s="80" t="str">
        <f t="shared" si="16"/>
        <v>REDOVNA DJELATNOST SVEUČILIŠTA U RIJECI (IZ EVIDENCIJSKIH PRIHODA)</v>
      </c>
      <c r="I75" s="80" t="str">
        <f t="shared" si="17"/>
        <v>0942</v>
      </c>
      <c r="J75" s="117">
        <v>98</v>
      </c>
      <c r="K75" s="117">
        <v>10500</v>
      </c>
      <c r="L75" s="117">
        <v>17891</v>
      </c>
      <c r="M75" s="84"/>
      <c r="O75" s="75" t="str">
        <f t="shared" si="18"/>
        <v>422</v>
      </c>
      <c r="P75" s="75" t="str">
        <f t="shared" si="19"/>
        <v>42</v>
      </c>
      <c r="Q75" s="75" t="str">
        <f t="shared" si="20"/>
        <v>43</v>
      </c>
      <c r="R75" s="75" t="str">
        <f t="shared" si="21"/>
        <v>94</v>
      </c>
      <c r="V75" s="75">
        <v>3821</v>
      </c>
      <c r="W75" s="75" t="s">
        <v>169</v>
      </c>
      <c r="Y75" s="290" t="str">
        <f t="shared" si="22"/>
        <v>38</v>
      </c>
      <c r="Z75" s="75" t="str">
        <f t="shared" si="23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14"/>
        <v>Ostali prihodi za posebne namjene</v>
      </c>
      <c r="E76" s="85">
        <v>4226</v>
      </c>
      <c r="F76" s="80" t="str">
        <f t="shared" si="15"/>
        <v>Sportska i glazbena oprema</v>
      </c>
      <c r="G76" s="118" t="s">
        <v>174</v>
      </c>
      <c r="H76" s="80" t="str">
        <f t="shared" si="16"/>
        <v>REDOVNA DJELATNOST SVEUČILIŠTA U RIJECI (IZ EVIDENCIJSKIH PRIHODA)</v>
      </c>
      <c r="I76" s="80" t="str">
        <f t="shared" si="17"/>
        <v>0942</v>
      </c>
      <c r="J76" s="117">
        <v>0</v>
      </c>
      <c r="K76" s="117">
        <v>1000</v>
      </c>
      <c r="L76" s="117">
        <v>0</v>
      </c>
      <c r="M76" s="84"/>
      <c r="O76" s="75" t="str">
        <f t="shared" si="18"/>
        <v>422</v>
      </c>
      <c r="P76" s="75" t="str">
        <f t="shared" si="19"/>
        <v>42</v>
      </c>
      <c r="Q76" s="75" t="str">
        <f t="shared" si="20"/>
        <v>43</v>
      </c>
      <c r="R76" s="75" t="str">
        <f t="shared" si="21"/>
        <v>94</v>
      </c>
      <c r="V76" s="75">
        <v>3831</v>
      </c>
      <c r="W76" s="75" t="s">
        <v>152</v>
      </c>
      <c r="Y76" s="290" t="str">
        <f t="shared" si="22"/>
        <v>38</v>
      </c>
      <c r="Z76" s="75" t="str">
        <f t="shared" si="23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14"/>
        <v>Ostali prihodi za posebne namjene</v>
      </c>
      <c r="E77" s="85">
        <v>4222</v>
      </c>
      <c r="F77" s="80" t="str">
        <f t="shared" si="15"/>
        <v>Komunikacijska oprema</v>
      </c>
      <c r="G77" s="118" t="s">
        <v>174</v>
      </c>
      <c r="H77" s="80" t="str">
        <f t="shared" si="16"/>
        <v>REDOVNA DJELATNOST SVEUČILIŠTA U RIJECI (IZ EVIDENCIJSKIH PRIHODA)</v>
      </c>
      <c r="I77" s="80" t="str">
        <f t="shared" si="17"/>
        <v>0942</v>
      </c>
      <c r="J77" s="117">
        <v>0</v>
      </c>
      <c r="K77" s="117">
        <v>3500</v>
      </c>
      <c r="L77" s="117">
        <v>1068</v>
      </c>
      <c r="M77" s="84"/>
      <c r="O77" s="75" t="str">
        <f t="shared" si="18"/>
        <v>422</v>
      </c>
      <c r="P77" s="75" t="str">
        <f t="shared" si="19"/>
        <v>42</v>
      </c>
      <c r="Q77" s="75" t="str">
        <f t="shared" si="20"/>
        <v>43</v>
      </c>
      <c r="R77" s="75" t="str">
        <f t="shared" si="21"/>
        <v>94</v>
      </c>
      <c r="V77" s="75">
        <v>3832</v>
      </c>
      <c r="W77" s="75" t="s">
        <v>192</v>
      </c>
      <c r="Y77" s="290" t="str">
        <f t="shared" si="22"/>
        <v>38</v>
      </c>
      <c r="Z77" s="75" t="str">
        <f t="shared" si="23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/>
      </c>
      <c r="B78" s="79" t="str">
        <f>IF(C78="","",VLOOKUP('OPĆI DIO'!$C$3,'OPĆI DIO'!$L$6:$U$138,9,FALSE))</f>
        <v/>
      </c>
      <c r="C78" s="85"/>
      <c r="D78" s="80" t="str">
        <f t="shared" si="14"/>
        <v/>
      </c>
      <c r="E78" s="85"/>
      <c r="F78" s="80" t="str">
        <f t="shared" si="15"/>
        <v/>
      </c>
      <c r="G78" s="118"/>
      <c r="H78" s="80" t="str">
        <f t="shared" si="16"/>
        <v/>
      </c>
      <c r="I78" s="80" t="str">
        <f t="shared" si="17"/>
        <v/>
      </c>
      <c r="J78" s="117"/>
      <c r="K78" s="117"/>
      <c r="L78" s="117"/>
      <c r="M78" s="84"/>
      <c r="O78" s="75" t="str">
        <f t="shared" si="18"/>
        <v/>
      </c>
      <c r="P78" s="75" t="str">
        <f t="shared" si="19"/>
        <v/>
      </c>
      <c r="Q78" s="75" t="str">
        <f t="shared" si="20"/>
        <v/>
      </c>
      <c r="R78" s="75" t="str">
        <f t="shared" si="21"/>
        <v/>
      </c>
      <c r="V78" s="75">
        <v>3833</v>
      </c>
      <c r="W78" s="75" t="s">
        <v>153</v>
      </c>
      <c r="Y78" s="290" t="str">
        <f t="shared" si="22"/>
        <v>38</v>
      </c>
      <c r="Z78" s="75" t="str">
        <f t="shared" si="23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71</v>
      </c>
      <c r="D79" s="80" t="str">
        <f t="shared" si="14"/>
        <v>Prihodi od nefin. imovine i nadoknade štete s osnova osig.</v>
      </c>
      <c r="E79" s="85">
        <v>3299</v>
      </c>
      <c r="F79" s="80" t="str">
        <f t="shared" si="15"/>
        <v>Ostali nespomenuti rashodi poslovanja</v>
      </c>
      <c r="G79" s="118" t="s">
        <v>174</v>
      </c>
      <c r="H79" s="80" t="str">
        <f t="shared" si="16"/>
        <v>REDOVNA DJELATNOST SVEUČILIŠTA U RIJECI (IZ EVIDENCIJSKIH PRIHODA)</v>
      </c>
      <c r="I79" s="80" t="str">
        <f t="shared" si="17"/>
        <v>0942</v>
      </c>
      <c r="J79" s="117">
        <v>0</v>
      </c>
      <c r="K79" s="117">
        <v>1000</v>
      </c>
      <c r="L79" s="117">
        <v>0</v>
      </c>
      <c r="M79" s="84"/>
      <c r="O79" s="75" t="str">
        <f t="shared" si="18"/>
        <v>329</v>
      </c>
      <c r="P79" s="75" t="str">
        <f t="shared" si="19"/>
        <v>32</v>
      </c>
      <c r="Q79" s="75" t="str">
        <f t="shared" si="20"/>
        <v>71</v>
      </c>
      <c r="R79" s="75" t="str">
        <f t="shared" si="21"/>
        <v>94</v>
      </c>
      <c r="V79" s="75">
        <v>3834</v>
      </c>
      <c r="W79" s="75" t="s">
        <v>154</v>
      </c>
      <c r="Y79" s="290" t="str">
        <f t="shared" si="22"/>
        <v>38</v>
      </c>
      <c r="Z79" s="75" t="str">
        <f t="shared" si="23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/>
      </c>
      <c r="B80" s="79" t="str">
        <f>IF(C80="","",VLOOKUP('OPĆI DIO'!$C$3,'OPĆI DIO'!$L$6:$U$138,9,FALSE))</f>
        <v/>
      </c>
      <c r="C80" s="85"/>
      <c r="D80" s="80" t="str">
        <f t="shared" si="14"/>
        <v/>
      </c>
      <c r="E80" s="85"/>
      <c r="F80" s="80" t="str">
        <f t="shared" si="15"/>
        <v/>
      </c>
      <c r="G80" s="118"/>
      <c r="H80" s="80" t="str">
        <f t="shared" si="16"/>
        <v/>
      </c>
      <c r="I80" s="80" t="str">
        <f t="shared" si="17"/>
        <v/>
      </c>
      <c r="J80" s="117"/>
      <c r="K80" s="117"/>
      <c r="L80" s="117"/>
      <c r="M80" s="84"/>
      <c r="O80" s="75" t="str">
        <f t="shared" si="18"/>
        <v/>
      </c>
      <c r="P80" s="75" t="str">
        <f t="shared" si="19"/>
        <v/>
      </c>
      <c r="Q80" s="75" t="str">
        <f t="shared" si="20"/>
        <v/>
      </c>
      <c r="R80" s="75" t="str">
        <f t="shared" si="21"/>
        <v/>
      </c>
      <c r="V80" s="75">
        <v>3835</v>
      </c>
      <c r="W80" s="75" t="s">
        <v>155</v>
      </c>
      <c r="Y80" s="290" t="str">
        <f t="shared" si="22"/>
        <v>38</v>
      </c>
      <c r="Z80" s="75" t="str">
        <f t="shared" si="23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11</v>
      </c>
      <c r="D81" s="80" t="str">
        <f t="shared" si="14"/>
        <v>Opći prihodi i primici</v>
      </c>
      <c r="E81" s="85">
        <v>3111</v>
      </c>
      <c r="F81" s="80" t="str">
        <f t="shared" si="15"/>
        <v>Plaće za redovan rad</v>
      </c>
      <c r="G81" s="118" t="s">
        <v>1850</v>
      </c>
      <c r="H81" s="80" t="str">
        <f t="shared" si="16"/>
        <v>SMJEŠTAJ I PREHRANA STUDENATA STUDENTSKOG CENTRA OSIJEK - SUFINANCIRANJE</v>
      </c>
      <c r="I81" s="80" t="str">
        <f t="shared" si="17"/>
        <v>0960</v>
      </c>
      <c r="J81" s="117">
        <v>1227047</v>
      </c>
      <c r="K81" s="313">
        <v>2452942</v>
      </c>
      <c r="L81" s="117">
        <v>1296087</v>
      </c>
      <c r="M81" s="84"/>
      <c r="O81" s="75" t="str">
        <f t="shared" si="18"/>
        <v>311</v>
      </c>
      <c r="P81" s="75" t="str">
        <f t="shared" si="19"/>
        <v>31</v>
      </c>
      <c r="Q81" s="75" t="str">
        <f t="shared" si="20"/>
        <v>11</v>
      </c>
      <c r="R81" s="75" t="str">
        <f t="shared" si="21"/>
        <v>96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11</v>
      </c>
      <c r="D82" s="80" t="str">
        <f t="shared" si="14"/>
        <v>Opći prihodi i primici</v>
      </c>
      <c r="E82" s="85">
        <v>3121</v>
      </c>
      <c r="F82" s="80" t="str">
        <f t="shared" si="15"/>
        <v>Ostali rashodi za zaposlene</v>
      </c>
      <c r="G82" s="118" t="s">
        <v>58</v>
      </c>
      <c r="H82" s="80" t="str">
        <f t="shared" si="16"/>
        <v>REDOVNA DJELATNOST SVEUČILIŠTA U RIJECI</v>
      </c>
      <c r="I82" s="80" t="str">
        <f t="shared" si="17"/>
        <v>0942</v>
      </c>
      <c r="J82" s="117">
        <v>12200</v>
      </c>
      <c r="K82" s="313">
        <v>56299</v>
      </c>
      <c r="L82" s="117">
        <v>32589</v>
      </c>
      <c r="M82" s="84"/>
      <c r="O82" s="75" t="str">
        <f t="shared" si="18"/>
        <v>312</v>
      </c>
      <c r="P82" s="75" t="str">
        <f t="shared" si="19"/>
        <v>31</v>
      </c>
      <c r="Q82" s="75" t="str">
        <f t="shared" si="20"/>
        <v>11</v>
      </c>
      <c r="R82" s="75" t="str">
        <f t="shared" si="21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11</v>
      </c>
      <c r="D83" s="80" t="str">
        <f t="shared" si="14"/>
        <v>Opći prihodi i primici</v>
      </c>
      <c r="E83" s="85">
        <v>3132</v>
      </c>
      <c r="F83" s="80" t="str">
        <f t="shared" si="15"/>
        <v>Doprinosi za obvezno zdravstveno osiguranje</v>
      </c>
      <c r="G83" s="118" t="s">
        <v>58</v>
      </c>
      <c r="H83" s="80" t="str">
        <f t="shared" si="16"/>
        <v>REDOVNA DJELATNOST SVEUČILIŠTA U RIJECI</v>
      </c>
      <c r="I83" s="80" t="str">
        <f t="shared" si="17"/>
        <v>0942</v>
      </c>
      <c r="J83" s="117">
        <v>115216</v>
      </c>
      <c r="K83" s="313">
        <v>404735</v>
      </c>
      <c r="L83" s="117">
        <v>213782</v>
      </c>
      <c r="M83" s="84"/>
      <c r="O83" s="75" t="str">
        <f t="shared" si="18"/>
        <v>313</v>
      </c>
      <c r="P83" s="75" t="str">
        <f t="shared" si="19"/>
        <v>31</v>
      </c>
      <c r="Q83" s="75" t="str">
        <f t="shared" si="20"/>
        <v>11</v>
      </c>
      <c r="R83" s="75" t="str">
        <f t="shared" si="21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11</v>
      </c>
      <c r="D84" s="80" t="str">
        <f t="shared" si="14"/>
        <v>Opći prihodi i primici</v>
      </c>
      <c r="E84" s="85">
        <v>3212</v>
      </c>
      <c r="F84" s="80" t="str">
        <f t="shared" si="15"/>
        <v>Naknade za prijevoz, za rad na terenu i odvojeni život</v>
      </c>
      <c r="G84" s="118" t="s">
        <v>58</v>
      </c>
      <c r="H84" s="80" t="str">
        <f t="shared" si="16"/>
        <v>REDOVNA DJELATNOST SVEUČILIŠTA U RIJECI</v>
      </c>
      <c r="I84" s="80" t="str">
        <f t="shared" si="17"/>
        <v>0942</v>
      </c>
      <c r="J84" s="117">
        <v>26880</v>
      </c>
      <c r="K84" s="313">
        <v>78824</v>
      </c>
      <c r="L84" s="117">
        <v>34088</v>
      </c>
      <c r="M84" s="84"/>
      <c r="O84" s="75" t="str">
        <f t="shared" si="18"/>
        <v>321</v>
      </c>
      <c r="P84" s="75" t="str">
        <f t="shared" si="19"/>
        <v>32</v>
      </c>
      <c r="Q84" s="75" t="str">
        <f t="shared" si="20"/>
        <v>11</v>
      </c>
      <c r="R84" s="75" t="str">
        <f t="shared" si="21"/>
        <v>94</v>
      </c>
      <c r="V84" s="75">
        <v>4111</v>
      </c>
      <c r="W84" s="75" t="s">
        <v>156</v>
      </c>
      <c r="Y84" s="290" t="str">
        <f t="shared" ref="Y84:Y101" si="24">LEFT(V84,2)</f>
        <v>41</v>
      </c>
      <c r="Z84" s="75" t="str">
        <f t="shared" ref="Z84:Z118" si="25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11</v>
      </c>
      <c r="D85" s="80" t="str">
        <f t="shared" si="14"/>
        <v>Opći prihodi i primici</v>
      </c>
      <c r="E85" s="85">
        <v>3236</v>
      </c>
      <c r="F85" s="80" t="str">
        <f t="shared" si="15"/>
        <v>Zdravstvene i veterinarske usluge</v>
      </c>
      <c r="G85" s="118" t="s">
        <v>58</v>
      </c>
      <c r="H85" s="80" t="str">
        <f t="shared" si="16"/>
        <v>REDOVNA DJELATNOST SVEUČILIŠTA U RIJECI</v>
      </c>
      <c r="I85" s="80" t="str">
        <f t="shared" si="17"/>
        <v>0942</v>
      </c>
      <c r="J85" s="117">
        <v>0</v>
      </c>
      <c r="K85" s="313">
        <v>8897</v>
      </c>
      <c r="L85" s="117">
        <v>2200</v>
      </c>
      <c r="M85" s="84"/>
      <c r="O85" s="75" t="str">
        <f t="shared" si="18"/>
        <v>323</v>
      </c>
      <c r="P85" s="75" t="str">
        <f t="shared" si="19"/>
        <v>32</v>
      </c>
      <c r="Q85" s="75" t="str">
        <f t="shared" si="20"/>
        <v>11</v>
      </c>
      <c r="R85" s="75" t="str">
        <f t="shared" si="21"/>
        <v>94</v>
      </c>
      <c r="V85" s="75">
        <v>4113</v>
      </c>
      <c r="W85" s="75" t="s">
        <v>190</v>
      </c>
      <c r="Y85" s="290" t="str">
        <f t="shared" si="24"/>
        <v>41</v>
      </c>
      <c r="Z85" s="75" t="str">
        <f t="shared" si="25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11</v>
      </c>
      <c r="D86" s="80" t="str">
        <f t="shared" si="14"/>
        <v>Opći prihodi i primici</v>
      </c>
      <c r="E86" s="85">
        <v>3295</v>
      </c>
      <c r="F86" s="80" t="str">
        <f t="shared" si="15"/>
        <v>Pristojbe i naknade</v>
      </c>
      <c r="G86" s="118" t="s">
        <v>58</v>
      </c>
      <c r="H86" s="80" t="str">
        <f t="shared" si="16"/>
        <v>REDOVNA DJELATNOST SVEUČILIŠTA U RIJECI</v>
      </c>
      <c r="I86" s="80" t="str">
        <f t="shared" si="17"/>
        <v>0942</v>
      </c>
      <c r="J86" s="117">
        <v>2204</v>
      </c>
      <c r="K86" s="313">
        <v>4447</v>
      </c>
      <c r="L86" s="117">
        <v>824</v>
      </c>
      <c r="M86" s="84"/>
      <c r="O86" s="75" t="str">
        <f t="shared" si="18"/>
        <v>329</v>
      </c>
      <c r="P86" s="75" t="str">
        <f t="shared" si="19"/>
        <v>32</v>
      </c>
      <c r="Q86" s="75" t="str">
        <f t="shared" si="20"/>
        <v>11</v>
      </c>
      <c r="R86" s="75" t="str">
        <f t="shared" si="21"/>
        <v>94</v>
      </c>
      <c r="V86" s="75">
        <v>4122</v>
      </c>
      <c r="W86" s="75" t="s">
        <v>157</v>
      </c>
      <c r="Y86" s="290" t="str">
        <f t="shared" si="24"/>
        <v>41</v>
      </c>
      <c r="Z86" s="75" t="str">
        <f t="shared" si="25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11</v>
      </c>
      <c r="D87" s="80" t="str">
        <f t="shared" si="14"/>
        <v>Opći prihodi i primici</v>
      </c>
      <c r="E87" s="85">
        <v>3213</v>
      </c>
      <c r="F87" s="80" t="str">
        <f t="shared" si="15"/>
        <v>Stručno usavršavanje zaposlenika</v>
      </c>
      <c r="G87" s="118" t="s">
        <v>672</v>
      </c>
      <c r="H87" s="80" t="str">
        <f t="shared" si="16"/>
        <v>PROGRAMSKO FINANCIRANJE JAVNIH VISOKIH UČILIŠTA</v>
      </c>
      <c r="I87" s="80" t="str">
        <f t="shared" si="17"/>
        <v>0942</v>
      </c>
      <c r="J87" s="117">
        <v>2320</v>
      </c>
      <c r="K87" s="313">
        <v>8500</v>
      </c>
      <c r="L87" s="117">
        <v>160</v>
      </c>
      <c r="M87" s="84"/>
      <c r="O87" s="75" t="str">
        <f t="shared" si="18"/>
        <v>321</v>
      </c>
      <c r="P87" s="75" t="str">
        <f t="shared" si="19"/>
        <v>32</v>
      </c>
      <c r="Q87" s="75" t="str">
        <f t="shared" si="20"/>
        <v>11</v>
      </c>
      <c r="R87" s="75" t="str">
        <f t="shared" si="21"/>
        <v>94</v>
      </c>
      <c r="V87" s="75">
        <v>4123</v>
      </c>
      <c r="W87" s="75" t="s">
        <v>128</v>
      </c>
      <c r="Y87" s="290" t="str">
        <f t="shared" si="24"/>
        <v>41</v>
      </c>
      <c r="Z87" s="75" t="str">
        <f t="shared" si="25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11</v>
      </c>
      <c r="D88" s="80" t="str">
        <f t="shared" si="14"/>
        <v>Opći prihodi i primici</v>
      </c>
      <c r="E88" s="85">
        <v>3221</v>
      </c>
      <c r="F88" s="80" t="str">
        <f t="shared" si="15"/>
        <v>Uredski materijal i ostali materijalni rashodi</v>
      </c>
      <c r="G88" s="118" t="s">
        <v>672</v>
      </c>
      <c r="H88" s="80" t="str">
        <f t="shared" si="16"/>
        <v>PROGRAMSKO FINANCIRANJE JAVNIH VISOKIH UČILIŠTA</v>
      </c>
      <c r="I88" s="80" t="str">
        <f t="shared" si="17"/>
        <v>0942</v>
      </c>
      <c r="J88" s="117">
        <f>6972+2489</f>
        <v>9461</v>
      </c>
      <c r="K88" s="313">
        <v>20000</v>
      </c>
      <c r="L88" s="117">
        <v>2581</v>
      </c>
      <c r="M88" s="84"/>
      <c r="O88" s="75" t="str">
        <f t="shared" si="18"/>
        <v>322</v>
      </c>
      <c r="P88" s="75" t="str">
        <f t="shared" si="19"/>
        <v>32</v>
      </c>
      <c r="Q88" s="75" t="str">
        <f t="shared" si="20"/>
        <v>11</v>
      </c>
      <c r="R88" s="75" t="str">
        <f t="shared" si="21"/>
        <v>94</v>
      </c>
      <c r="V88" s="75">
        <v>4124</v>
      </c>
      <c r="W88" s="75" t="s">
        <v>114</v>
      </c>
      <c r="Y88" s="290" t="str">
        <f t="shared" si="24"/>
        <v>41</v>
      </c>
      <c r="Z88" s="75" t="str">
        <f t="shared" si="25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11</v>
      </c>
      <c r="D89" s="80" t="str">
        <f t="shared" si="14"/>
        <v>Opći prihodi i primici</v>
      </c>
      <c r="E89" s="85">
        <v>3222</v>
      </c>
      <c r="F89" s="80" t="str">
        <f t="shared" si="15"/>
        <v>Materijal i sirovine</v>
      </c>
      <c r="G89" s="118" t="s">
        <v>672</v>
      </c>
      <c r="H89" s="80" t="str">
        <f t="shared" si="16"/>
        <v>PROGRAMSKO FINANCIRANJE JAVNIH VISOKIH UČILIŠTA</v>
      </c>
      <c r="I89" s="80" t="str">
        <f t="shared" si="17"/>
        <v>0942</v>
      </c>
      <c r="J89" s="117">
        <v>60</v>
      </c>
      <c r="K89" s="313">
        <v>10000</v>
      </c>
      <c r="L89" s="117">
        <v>0</v>
      </c>
      <c r="M89" s="84"/>
      <c r="O89" s="75" t="str">
        <f t="shared" si="18"/>
        <v>322</v>
      </c>
      <c r="P89" s="75" t="str">
        <f t="shared" si="19"/>
        <v>32</v>
      </c>
      <c r="Q89" s="75" t="str">
        <f t="shared" si="20"/>
        <v>11</v>
      </c>
      <c r="R89" s="75" t="str">
        <f t="shared" si="21"/>
        <v>94</v>
      </c>
      <c r="V89" s="75">
        <v>4126</v>
      </c>
      <c r="W89" s="75" t="s">
        <v>158</v>
      </c>
      <c r="Y89" s="290" t="str">
        <f t="shared" si="24"/>
        <v>41</v>
      </c>
      <c r="Z89" s="75" t="str">
        <f t="shared" si="25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11</v>
      </c>
      <c r="D90" s="80" t="str">
        <f t="shared" si="14"/>
        <v>Opći prihodi i primici</v>
      </c>
      <c r="E90" s="85">
        <v>3223</v>
      </c>
      <c r="F90" s="80" t="str">
        <f t="shared" si="15"/>
        <v>Energija</v>
      </c>
      <c r="G90" s="118" t="s">
        <v>672</v>
      </c>
      <c r="H90" s="80" t="str">
        <f t="shared" si="16"/>
        <v>PROGRAMSKO FINANCIRANJE JAVNIH VISOKIH UČILIŠTA</v>
      </c>
      <c r="I90" s="80" t="str">
        <f t="shared" si="17"/>
        <v>0942</v>
      </c>
      <c r="J90" s="117">
        <v>34080</v>
      </c>
      <c r="K90" s="313">
        <v>65000</v>
      </c>
      <c r="L90" s="117">
        <v>10984</v>
      </c>
      <c r="M90" s="84"/>
      <c r="O90" s="75" t="str">
        <f t="shared" si="18"/>
        <v>322</v>
      </c>
      <c r="P90" s="75" t="str">
        <f t="shared" si="19"/>
        <v>32</v>
      </c>
      <c r="Q90" s="75" t="str">
        <f t="shared" si="20"/>
        <v>11</v>
      </c>
      <c r="R90" s="75" t="str">
        <f t="shared" si="21"/>
        <v>94</v>
      </c>
      <c r="V90" s="75">
        <v>4211</v>
      </c>
      <c r="W90" s="75" t="s">
        <v>172</v>
      </c>
      <c r="Y90" s="290" t="str">
        <f t="shared" si="24"/>
        <v>42</v>
      </c>
      <c r="Z90" s="75" t="str">
        <f t="shared" si="25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11</v>
      </c>
      <c r="D91" s="80" t="str">
        <f t="shared" si="14"/>
        <v>Opći prihodi i primici</v>
      </c>
      <c r="E91" s="85">
        <v>3224</v>
      </c>
      <c r="F91" s="80" t="str">
        <f t="shared" si="15"/>
        <v>Materijal i dijelovi za tekuće i investicijsko održavanje</v>
      </c>
      <c r="G91" s="118" t="s">
        <v>672</v>
      </c>
      <c r="H91" s="80" t="str">
        <f t="shared" si="16"/>
        <v>PROGRAMSKO FINANCIRANJE JAVNIH VISOKIH UČILIŠTA</v>
      </c>
      <c r="I91" s="80" t="str">
        <f t="shared" si="17"/>
        <v>0942</v>
      </c>
      <c r="J91" s="117">
        <v>2320</v>
      </c>
      <c r="K91" s="313">
        <v>18500</v>
      </c>
      <c r="L91" s="117">
        <v>3300</v>
      </c>
      <c r="M91" s="84"/>
      <c r="O91" s="75" t="str">
        <f t="shared" si="18"/>
        <v>322</v>
      </c>
      <c r="P91" s="75" t="str">
        <f t="shared" si="19"/>
        <v>32</v>
      </c>
      <c r="Q91" s="75" t="str">
        <f t="shared" si="20"/>
        <v>11</v>
      </c>
      <c r="R91" s="75" t="str">
        <f t="shared" si="21"/>
        <v>94</v>
      </c>
      <c r="V91" s="75">
        <v>4212</v>
      </c>
      <c r="W91" s="75" t="s">
        <v>60</v>
      </c>
      <c r="Y91" s="290" t="str">
        <f t="shared" si="24"/>
        <v>42</v>
      </c>
      <c r="Z91" s="75" t="str">
        <f t="shared" si="25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11</v>
      </c>
      <c r="D92" s="80" t="str">
        <f t="shared" si="14"/>
        <v>Opći prihodi i primici</v>
      </c>
      <c r="E92" s="85">
        <v>3225</v>
      </c>
      <c r="F92" s="80" t="str">
        <f t="shared" si="15"/>
        <v>Sitni inventar i auto gume</v>
      </c>
      <c r="G92" s="118" t="s">
        <v>672</v>
      </c>
      <c r="H92" s="80" t="str">
        <f t="shared" si="16"/>
        <v>PROGRAMSKO FINANCIRANJE JAVNIH VISOKIH UČILIŠTA</v>
      </c>
      <c r="I92" s="80" t="str">
        <f t="shared" si="17"/>
        <v>0942</v>
      </c>
      <c r="J92" s="117">
        <v>0</v>
      </c>
      <c r="K92" s="313">
        <v>5000</v>
      </c>
      <c r="L92" s="117">
        <v>0</v>
      </c>
      <c r="M92" s="84"/>
      <c r="O92" s="75" t="str">
        <f t="shared" si="18"/>
        <v>322</v>
      </c>
      <c r="P92" s="75" t="str">
        <f t="shared" si="19"/>
        <v>32</v>
      </c>
      <c r="Q92" s="75" t="str">
        <f t="shared" si="20"/>
        <v>11</v>
      </c>
      <c r="R92" s="75" t="str">
        <f t="shared" si="21"/>
        <v>94</v>
      </c>
      <c r="V92" s="75">
        <v>4213</v>
      </c>
      <c r="W92" s="75" t="s">
        <v>159</v>
      </c>
      <c r="Y92" s="290" t="str">
        <f t="shared" si="24"/>
        <v>42</v>
      </c>
      <c r="Z92" s="75" t="str">
        <f t="shared" si="25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11</v>
      </c>
      <c r="D93" s="80" t="str">
        <f t="shared" si="14"/>
        <v>Opći prihodi i primici</v>
      </c>
      <c r="E93" s="85">
        <v>3227</v>
      </c>
      <c r="F93" s="80" t="str">
        <f t="shared" si="15"/>
        <v>Službena, radna i zaštitna odjeća i obuća</v>
      </c>
      <c r="G93" s="118" t="s">
        <v>672</v>
      </c>
      <c r="H93" s="80" t="str">
        <f t="shared" si="16"/>
        <v>PROGRAMSKO FINANCIRANJE JAVNIH VISOKIH UČILIŠTA</v>
      </c>
      <c r="I93" s="80" t="str">
        <f t="shared" si="17"/>
        <v>0942</v>
      </c>
      <c r="J93" s="117">
        <v>0</v>
      </c>
      <c r="K93" s="313">
        <v>600</v>
      </c>
      <c r="L93" s="117">
        <v>0</v>
      </c>
      <c r="M93" s="84"/>
      <c r="O93" s="75" t="str">
        <f t="shared" si="18"/>
        <v>322</v>
      </c>
      <c r="P93" s="75" t="str">
        <f t="shared" si="19"/>
        <v>32</v>
      </c>
      <c r="Q93" s="75" t="str">
        <f t="shared" si="20"/>
        <v>11</v>
      </c>
      <c r="R93" s="75" t="str">
        <f t="shared" si="21"/>
        <v>94</v>
      </c>
      <c r="V93" s="75">
        <v>4214</v>
      </c>
      <c r="W93" s="75" t="s">
        <v>160</v>
      </c>
      <c r="Y93" s="290" t="str">
        <f t="shared" si="24"/>
        <v>42</v>
      </c>
      <c r="Z93" s="75" t="str">
        <f t="shared" si="25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11</v>
      </c>
      <c r="D94" s="80" t="str">
        <f t="shared" si="14"/>
        <v>Opći prihodi i primici</v>
      </c>
      <c r="E94" s="85">
        <v>3231</v>
      </c>
      <c r="F94" s="80" t="str">
        <f t="shared" si="15"/>
        <v>Usluge telefona, pošte i prijevoza</v>
      </c>
      <c r="G94" s="118" t="s">
        <v>672</v>
      </c>
      <c r="H94" s="80" t="str">
        <f t="shared" si="16"/>
        <v>PROGRAMSKO FINANCIRANJE JAVNIH VISOKIH UČILIŠTA</v>
      </c>
      <c r="I94" s="80" t="str">
        <f t="shared" si="17"/>
        <v>0942</v>
      </c>
      <c r="J94" s="117">
        <v>7630</v>
      </c>
      <c r="K94" s="313">
        <v>15000</v>
      </c>
      <c r="L94" s="117">
        <v>7285</v>
      </c>
      <c r="M94" s="84"/>
      <c r="O94" s="75" t="str">
        <f t="shared" si="18"/>
        <v>323</v>
      </c>
      <c r="P94" s="75" t="str">
        <f t="shared" si="19"/>
        <v>32</v>
      </c>
      <c r="Q94" s="75" t="str">
        <f t="shared" si="20"/>
        <v>11</v>
      </c>
      <c r="R94" s="75" t="str">
        <f t="shared" si="21"/>
        <v>94</v>
      </c>
      <c r="V94" s="75">
        <v>4221</v>
      </c>
      <c r="W94" s="75" t="s">
        <v>95</v>
      </c>
      <c r="Y94" s="290" t="str">
        <f t="shared" si="24"/>
        <v>42</v>
      </c>
      <c r="Z94" s="75" t="str">
        <f t="shared" si="25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11</v>
      </c>
      <c r="D95" s="80" t="str">
        <f t="shared" si="14"/>
        <v>Opći prihodi i primici</v>
      </c>
      <c r="E95" s="85">
        <v>3232</v>
      </c>
      <c r="F95" s="80" t="str">
        <f t="shared" si="15"/>
        <v>Usluge tekućeg i investicijskog održavanja</v>
      </c>
      <c r="G95" s="118" t="s">
        <v>672</v>
      </c>
      <c r="H95" s="80" t="str">
        <f t="shared" si="16"/>
        <v>PROGRAMSKO FINANCIRANJE JAVNIH VISOKIH UČILIŠTA</v>
      </c>
      <c r="I95" s="80" t="str">
        <f t="shared" si="17"/>
        <v>0942</v>
      </c>
      <c r="J95" s="117">
        <v>2330</v>
      </c>
      <c r="K95" s="313">
        <v>5000</v>
      </c>
      <c r="L95" s="117">
        <v>5500</v>
      </c>
      <c r="M95" s="84"/>
      <c r="O95" s="75" t="str">
        <f t="shared" si="18"/>
        <v>323</v>
      </c>
      <c r="P95" s="75" t="str">
        <f t="shared" si="19"/>
        <v>32</v>
      </c>
      <c r="Q95" s="75" t="str">
        <f t="shared" si="20"/>
        <v>11</v>
      </c>
      <c r="R95" s="75" t="str">
        <f t="shared" si="21"/>
        <v>94</v>
      </c>
      <c r="V95" s="75">
        <v>4222</v>
      </c>
      <c r="W95" s="75" t="s">
        <v>106</v>
      </c>
      <c r="Y95" s="290" t="str">
        <f t="shared" si="24"/>
        <v>42</v>
      </c>
      <c r="Z95" s="75" t="str">
        <f t="shared" si="25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11</v>
      </c>
      <c r="D96" s="80" t="str">
        <f t="shared" si="14"/>
        <v>Opći prihodi i primici</v>
      </c>
      <c r="E96" s="85">
        <v>3233</v>
      </c>
      <c r="F96" s="80" t="str">
        <f t="shared" si="15"/>
        <v>Usluge promidžbe i informiranja</v>
      </c>
      <c r="G96" s="118" t="s">
        <v>672</v>
      </c>
      <c r="H96" s="80" t="str">
        <f t="shared" si="16"/>
        <v>PROGRAMSKO FINANCIRANJE JAVNIH VISOKIH UČILIŠTA</v>
      </c>
      <c r="I96" s="80" t="str">
        <f t="shared" si="17"/>
        <v>0942</v>
      </c>
      <c r="J96" s="117">
        <v>6077</v>
      </c>
      <c r="K96" s="313">
        <v>9500</v>
      </c>
      <c r="L96" s="117">
        <v>4154</v>
      </c>
      <c r="M96" s="84"/>
      <c r="O96" s="75" t="str">
        <f t="shared" si="18"/>
        <v>323</v>
      </c>
      <c r="P96" s="75" t="str">
        <f t="shared" si="19"/>
        <v>32</v>
      </c>
      <c r="Q96" s="75" t="str">
        <f t="shared" si="20"/>
        <v>11</v>
      </c>
      <c r="R96" s="75" t="str">
        <f t="shared" si="21"/>
        <v>94</v>
      </c>
      <c r="V96" s="75">
        <v>4223</v>
      </c>
      <c r="W96" s="75" t="s">
        <v>119</v>
      </c>
      <c r="Y96" s="290" t="str">
        <f t="shared" si="24"/>
        <v>42</v>
      </c>
      <c r="Z96" s="75" t="str">
        <f t="shared" si="25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11</v>
      </c>
      <c r="D97" s="80" t="str">
        <f t="shared" si="14"/>
        <v>Opći prihodi i primici</v>
      </c>
      <c r="E97" s="85">
        <v>3234</v>
      </c>
      <c r="F97" s="80" t="str">
        <f t="shared" si="15"/>
        <v>Komunalne usluge</v>
      </c>
      <c r="G97" s="118" t="s">
        <v>672</v>
      </c>
      <c r="H97" s="80" t="str">
        <f t="shared" si="16"/>
        <v>PROGRAMSKO FINANCIRANJE JAVNIH VISOKIH UČILIŠTA</v>
      </c>
      <c r="I97" s="80" t="str">
        <f t="shared" si="17"/>
        <v>0942</v>
      </c>
      <c r="J97" s="117">
        <f>1210+1803</f>
        <v>3013</v>
      </c>
      <c r="K97" s="313">
        <v>15000</v>
      </c>
      <c r="L97" s="117">
        <v>3385</v>
      </c>
      <c r="M97" s="84"/>
      <c r="O97" s="75" t="str">
        <f t="shared" si="18"/>
        <v>323</v>
      </c>
      <c r="P97" s="75" t="str">
        <f t="shared" si="19"/>
        <v>32</v>
      </c>
      <c r="Q97" s="75" t="str">
        <f t="shared" si="20"/>
        <v>11</v>
      </c>
      <c r="R97" s="75" t="str">
        <f t="shared" si="21"/>
        <v>94</v>
      </c>
      <c r="V97" s="75">
        <v>4224</v>
      </c>
      <c r="W97" s="75" t="s">
        <v>112</v>
      </c>
      <c r="Y97" s="290" t="str">
        <f t="shared" si="24"/>
        <v>42</v>
      </c>
      <c r="Z97" s="75" t="str">
        <f t="shared" si="25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11</v>
      </c>
      <c r="D98" s="80" t="str">
        <f t="shared" si="14"/>
        <v>Opći prihodi i primici</v>
      </c>
      <c r="E98" s="85">
        <v>3235</v>
      </c>
      <c r="F98" s="80" t="str">
        <f t="shared" si="15"/>
        <v>Zakupnine i najamnine</v>
      </c>
      <c r="G98" s="118" t="s">
        <v>672</v>
      </c>
      <c r="H98" s="80" t="str">
        <f t="shared" si="16"/>
        <v>PROGRAMSKO FINANCIRANJE JAVNIH VISOKIH UČILIŠTA</v>
      </c>
      <c r="I98" s="80" t="str">
        <f t="shared" si="17"/>
        <v>0942</v>
      </c>
      <c r="J98" s="117">
        <v>7451</v>
      </c>
      <c r="K98" s="313">
        <v>6500</v>
      </c>
      <c r="L98" s="117">
        <v>169</v>
      </c>
      <c r="M98" s="84"/>
      <c r="O98" s="75" t="str">
        <f t="shared" si="18"/>
        <v>323</v>
      </c>
      <c r="P98" s="75" t="str">
        <f t="shared" si="19"/>
        <v>32</v>
      </c>
      <c r="Q98" s="75" t="str">
        <f t="shared" si="20"/>
        <v>11</v>
      </c>
      <c r="R98" s="75" t="str">
        <f t="shared" si="21"/>
        <v>94</v>
      </c>
      <c r="V98" s="75">
        <v>4225</v>
      </c>
      <c r="W98" s="75" t="s">
        <v>116</v>
      </c>
      <c r="Y98" s="290" t="str">
        <f t="shared" si="24"/>
        <v>42</v>
      </c>
      <c r="Z98" s="75" t="str">
        <f t="shared" si="25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11</v>
      </c>
      <c r="D99" s="80" t="str">
        <f t="shared" si="14"/>
        <v>Opći prihodi i primici</v>
      </c>
      <c r="E99" s="85">
        <v>3237</v>
      </c>
      <c r="F99" s="80" t="str">
        <f t="shared" si="15"/>
        <v>Intelektualne i osobne usluge</v>
      </c>
      <c r="G99" s="118" t="s">
        <v>672</v>
      </c>
      <c r="H99" s="80" t="str">
        <f t="shared" si="16"/>
        <v>PROGRAMSKO FINANCIRANJE JAVNIH VISOKIH UČILIŠTA</v>
      </c>
      <c r="I99" s="80" t="str">
        <f t="shared" si="17"/>
        <v>0942</v>
      </c>
      <c r="J99" s="117">
        <v>2135</v>
      </c>
      <c r="K99" s="313">
        <v>10000</v>
      </c>
      <c r="L99" s="117">
        <v>638</v>
      </c>
      <c r="M99" s="84"/>
      <c r="O99" s="75" t="str">
        <f t="shared" si="18"/>
        <v>323</v>
      </c>
      <c r="P99" s="75" t="str">
        <f t="shared" si="19"/>
        <v>32</v>
      </c>
      <c r="Q99" s="75" t="str">
        <f t="shared" si="20"/>
        <v>11</v>
      </c>
      <c r="R99" s="75" t="str">
        <f t="shared" si="21"/>
        <v>94</v>
      </c>
      <c r="V99" s="75">
        <v>4226</v>
      </c>
      <c r="W99" s="75" t="s">
        <v>161</v>
      </c>
      <c r="Y99" s="290" t="str">
        <f t="shared" si="24"/>
        <v>42</v>
      </c>
      <c r="Z99" s="75" t="str">
        <f t="shared" si="25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11</v>
      </c>
      <c r="D100" s="80" t="str">
        <f t="shared" si="14"/>
        <v>Opći prihodi i primici</v>
      </c>
      <c r="E100" s="85">
        <v>3239</v>
      </c>
      <c r="F100" s="80" t="str">
        <f t="shared" si="15"/>
        <v>Ostale usluge</v>
      </c>
      <c r="G100" s="118" t="s">
        <v>672</v>
      </c>
      <c r="H100" s="80" t="str">
        <f t="shared" si="16"/>
        <v>PROGRAMSKO FINANCIRANJE JAVNIH VISOKIH UČILIŠTA</v>
      </c>
      <c r="I100" s="80" t="str">
        <f t="shared" si="17"/>
        <v>0942</v>
      </c>
      <c r="J100" s="117">
        <v>890</v>
      </c>
      <c r="K100" s="313">
        <v>7040</v>
      </c>
      <c r="L100" s="117">
        <v>688</v>
      </c>
      <c r="M100" s="84"/>
      <c r="O100" s="75" t="str">
        <f t="shared" si="18"/>
        <v>323</v>
      </c>
      <c r="P100" s="75" t="str">
        <f t="shared" si="19"/>
        <v>32</v>
      </c>
      <c r="Q100" s="75" t="str">
        <f t="shared" si="20"/>
        <v>11</v>
      </c>
      <c r="R100" s="75" t="str">
        <f t="shared" si="21"/>
        <v>94</v>
      </c>
      <c r="V100" s="75">
        <v>4227</v>
      </c>
      <c r="W100" s="75" t="s">
        <v>129</v>
      </c>
      <c r="Y100" s="290" t="str">
        <f t="shared" si="24"/>
        <v>42</v>
      </c>
      <c r="Z100" s="75" t="str">
        <f t="shared" si="25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11</v>
      </c>
      <c r="D101" s="80" t="str">
        <f t="shared" si="14"/>
        <v>Opći prihodi i primici</v>
      </c>
      <c r="E101" s="85">
        <v>3292</v>
      </c>
      <c r="F101" s="80" t="str">
        <f t="shared" si="15"/>
        <v>Premije osiguranja</v>
      </c>
      <c r="G101" s="118" t="s">
        <v>672</v>
      </c>
      <c r="H101" s="80" t="str">
        <f t="shared" si="16"/>
        <v>PROGRAMSKO FINANCIRANJE JAVNIH VISOKIH UČILIŠTA</v>
      </c>
      <c r="I101" s="80" t="str">
        <f t="shared" si="17"/>
        <v>0942</v>
      </c>
      <c r="J101" s="117">
        <v>5060</v>
      </c>
      <c r="K101" s="313">
        <v>10000</v>
      </c>
      <c r="L101" s="117">
        <v>0</v>
      </c>
      <c r="M101" s="84"/>
      <c r="O101" s="75" t="str">
        <f t="shared" si="18"/>
        <v>329</v>
      </c>
      <c r="P101" s="75" t="str">
        <f t="shared" si="19"/>
        <v>32</v>
      </c>
      <c r="Q101" s="75" t="str">
        <f t="shared" si="20"/>
        <v>11</v>
      </c>
      <c r="R101" s="75" t="str">
        <f t="shared" si="21"/>
        <v>94</v>
      </c>
      <c r="V101" s="75">
        <v>4231</v>
      </c>
      <c r="W101" s="75" t="s">
        <v>162</v>
      </c>
      <c r="Y101" s="290" t="str">
        <f t="shared" si="24"/>
        <v>42</v>
      </c>
      <c r="Z101" s="75" t="str">
        <f t="shared" si="25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11</v>
      </c>
      <c r="D102" s="80" t="str">
        <f t="shared" si="14"/>
        <v>Opći prihodi i primici</v>
      </c>
      <c r="E102" s="85">
        <v>3295</v>
      </c>
      <c r="F102" s="80" t="str">
        <f t="shared" si="15"/>
        <v>Pristojbe i naknade</v>
      </c>
      <c r="G102" s="118" t="s">
        <v>672</v>
      </c>
      <c r="H102" s="80" t="str">
        <f t="shared" si="16"/>
        <v>PROGRAMSKO FINANCIRANJE JAVNIH VISOKIH UČILIŠTA</v>
      </c>
      <c r="I102" s="80" t="str">
        <f t="shared" si="17"/>
        <v>0942</v>
      </c>
      <c r="J102" s="117">
        <v>1849</v>
      </c>
      <c r="K102" s="313">
        <v>1000</v>
      </c>
      <c r="L102" s="117">
        <v>824</v>
      </c>
      <c r="M102" s="84"/>
      <c r="O102" s="75" t="str">
        <f t="shared" si="18"/>
        <v>329</v>
      </c>
      <c r="P102" s="75" t="str">
        <f t="shared" si="19"/>
        <v>32</v>
      </c>
      <c r="Q102" s="75" t="str">
        <f t="shared" si="20"/>
        <v>11</v>
      </c>
      <c r="R102" s="75" t="str">
        <f t="shared" si="21"/>
        <v>94</v>
      </c>
      <c r="V102" s="75">
        <v>4233</v>
      </c>
      <c r="W102" s="75" t="s">
        <v>170</v>
      </c>
      <c r="Y102" s="290" t="str">
        <f t="shared" ref="Y102:Y129" si="26">LEFT(V102,2)</f>
        <v>42</v>
      </c>
      <c r="Z102" s="75" t="str">
        <f t="shared" si="25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11</v>
      </c>
      <c r="D103" s="80" t="str">
        <f t="shared" si="14"/>
        <v>Opći prihodi i primici</v>
      </c>
      <c r="E103" s="85">
        <v>3299</v>
      </c>
      <c r="F103" s="80" t="str">
        <f t="shared" si="15"/>
        <v>Ostali nespomenuti rashodi poslovanja</v>
      </c>
      <c r="G103" s="118" t="s">
        <v>672</v>
      </c>
      <c r="H103" s="80" t="str">
        <f t="shared" si="16"/>
        <v>PROGRAMSKO FINANCIRANJE JAVNIH VISOKIH UČILIŠTA</v>
      </c>
      <c r="I103" s="80" t="str">
        <f t="shared" si="17"/>
        <v>0942</v>
      </c>
      <c r="J103" s="117">
        <v>200</v>
      </c>
      <c r="K103" s="313">
        <v>5059</v>
      </c>
      <c r="L103" s="117">
        <v>101</v>
      </c>
      <c r="M103" s="84"/>
      <c r="O103" s="75" t="str">
        <f t="shared" si="18"/>
        <v>329</v>
      </c>
      <c r="P103" s="75" t="str">
        <f t="shared" si="19"/>
        <v>32</v>
      </c>
      <c r="Q103" s="75" t="str">
        <f t="shared" si="20"/>
        <v>11</v>
      </c>
      <c r="R103" s="75" t="str">
        <f t="shared" si="21"/>
        <v>94</v>
      </c>
      <c r="V103" s="75">
        <v>4241</v>
      </c>
      <c r="W103" s="75" t="s">
        <v>107</v>
      </c>
      <c r="Y103" s="290" t="str">
        <f t="shared" si="26"/>
        <v>42</v>
      </c>
      <c r="Z103" s="75" t="str">
        <f t="shared" si="25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11</v>
      </c>
      <c r="D104" s="80" t="str">
        <f t="shared" si="14"/>
        <v>Opći prihodi i primici</v>
      </c>
      <c r="E104" s="85">
        <v>3431</v>
      </c>
      <c r="F104" s="80" t="str">
        <f t="shared" si="15"/>
        <v>Bankarske usluge i usluge platnog prometa</v>
      </c>
      <c r="G104" s="118" t="s">
        <v>672</v>
      </c>
      <c r="H104" s="80" t="str">
        <f t="shared" si="16"/>
        <v>PROGRAMSKO FINANCIRANJE JAVNIH VISOKIH UČILIŠTA</v>
      </c>
      <c r="I104" s="80" t="str">
        <f t="shared" si="17"/>
        <v>0942</v>
      </c>
      <c r="J104" s="117">
        <v>1349</v>
      </c>
      <c r="K104" s="313">
        <v>2188</v>
      </c>
      <c r="L104" s="117">
        <v>501</v>
      </c>
      <c r="M104" s="84"/>
      <c r="O104" s="75" t="str">
        <f t="shared" si="18"/>
        <v>343</v>
      </c>
      <c r="P104" s="75" t="str">
        <f t="shared" si="19"/>
        <v>34</v>
      </c>
      <c r="Q104" s="75" t="str">
        <f t="shared" si="20"/>
        <v>11</v>
      </c>
      <c r="R104" s="75" t="str">
        <f t="shared" si="21"/>
        <v>94</v>
      </c>
      <c r="V104" s="75">
        <v>4242</v>
      </c>
      <c r="W104" s="75" t="s">
        <v>139</v>
      </c>
      <c r="Y104" s="290" t="str">
        <f t="shared" si="26"/>
        <v>42</v>
      </c>
      <c r="Z104" s="75" t="str">
        <f t="shared" si="25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11</v>
      </c>
      <c r="D105" s="80" t="str">
        <f t="shared" si="14"/>
        <v>Opći prihodi i primici</v>
      </c>
      <c r="E105" s="85">
        <v>4221</v>
      </c>
      <c r="F105" s="80" t="str">
        <f t="shared" si="15"/>
        <v>Uredska oprema i namještaj</v>
      </c>
      <c r="G105" s="118" t="s">
        <v>672</v>
      </c>
      <c r="H105" s="80" t="str">
        <f t="shared" si="16"/>
        <v>PROGRAMSKO FINANCIRANJE JAVNIH VISOKIH UČILIŠTA</v>
      </c>
      <c r="I105" s="80" t="str">
        <f t="shared" si="17"/>
        <v>0942</v>
      </c>
      <c r="J105" s="117">
        <v>0</v>
      </c>
      <c r="K105" s="313">
        <v>5000</v>
      </c>
      <c r="L105" s="117">
        <v>0</v>
      </c>
      <c r="M105" s="84"/>
      <c r="O105" s="75" t="str">
        <f t="shared" si="18"/>
        <v>422</v>
      </c>
      <c r="P105" s="75" t="str">
        <f t="shared" si="19"/>
        <v>42</v>
      </c>
      <c r="Q105" s="75" t="str">
        <f t="shared" si="20"/>
        <v>11</v>
      </c>
      <c r="R105" s="75" t="str">
        <f t="shared" si="21"/>
        <v>94</v>
      </c>
      <c r="V105" s="75">
        <v>4244</v>
      </c>
      <c r="W105" s="75" t="s">
        <v>171</v>
      </c>
      <c r="Y105" s="290" t="str">
        <f t="shared" si="26"/>
        <v>42</v>
      </c>
      <c r="Z105" s="75" t="str">
        <f t="shared" si="25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11</v>
      </c>
      <c r="D106" s="80" t="str">
        <f t="shared" si="14"/>
        <v>Opći prihodi i primici</v>
      </c>
      <c r="E106" s="85">
        <v>4222</v>
      </c>
      <c r="F106" s="80" t="str">
        <f t="shared" si="15"/>
        <v>Komunikacijska oprema</v>
      </c>
      <c r="G106" s="118" t="s">
        <v>672</v>
      </c>
      <c r="H106" s="80" t="str">
        <f t="shared" si="16"/>
        <v>PROGRAMSKO FINANCIRANJE JAVNIH VISOKIH UČILIŠTA</v>
      </c>
      <c r="I106" s="80" t="str">
        <f t="shared" si="17"/>
        <v>0942</v>
      </c>
      <c r="J106" s="117">
        <v>0</v>
      </c>
      <c r="K106" s="313">
        <v>2500</v>
      </c>
      <c r="L106" s="117">
        <v>0</v>
      </c>
      <c r="M106" s="84"/>
      <c r="O106" s="75" t="str">
        <f t="shared" si="18"/>
        <v>422</v>
      </c>
      <c r="P106" s="75" t="str">
        <f t="shared" si="19"/>
        <v>42</v>
      </c>
      <c r="Q106" s="75" t="str">
        <f t="shared" si="20"/>
        <v>11</v>
      </c>
      <c r="R106" s="75" t="str">
        <f t="shared" si="21"/>
        <v>94</v>
      </c>
      <c r="V106" s="75">
        <v>4251</v>
      </c>
      <c r="W106" s="75" t="s">
        <v>163</v>
      </c>
      <c r="Y106" s="290" t="str">
        <f t="shared" si="26"/>
        <v>42</v>
      </c>
      <c r="Z106" s="75" t="str">
        <f t="shared" si="25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11</v>
      </c>
      <c r="D107" s="80" t="str">
        <f t="shared" si="14"/>
        <v>Opći prihodi i primici</v>
      </c>
      <c r="E107" s="85">
        <v>4227</v>
      </c>
      <c r="F107" s="80" t="str">
        <f t="shared" si="15"/>
        <v>Uređaji, strojevi i oprema za ostale namjene</v>
      </c>
      <c r="G107" s="118" t="s">
        <v>672</v>
      </c>
      <c r="H107" s="80" t="str">
        <f t="shared" si="16"/>
        <v>PROGRAMSKO FINANCIRANJE JAVNIH VISOKIH UČILIŠTA</v>
      </c>
      <c r="I107" s="80" t="str">
        <f t="shared" si="17"/>
        <v>0942</v>
      </c>
      <c r="J107" s="117">
        <v>0</v>
      </c>
      <c r="K107" s="313">
        <v>9157</v>
      </c>
      <c r="L107" s="117">
        <v>0</v>
      </c>
      <c r="M107" s="84"/>
      <c r="O107" s="75" t="str">
        <f t="shared" si="18"/>
        <v>422</v>
      </c>
      <c r="P107" s="75" t="str">
        <f t="shared" si="19"/>
        <v>42</v>
      </c>
      <c r="Q107" s="75" t="str">
        <f t="shared" si="20"/>
        <v>11</v>
      </c>
      <c r="R107" s="75" t="str">
        <f t="shared" si="21"/>
        <v>94</v>
      </c>
      <c r="V107" s="75">
        <v>4252</v>
      </c>
      <c r="W107" s="75" t="s">
        <v>164</v>
      </c>
      <c r="Y107" s="290" t="str">
        <f t="shared" si="26"/>
        <v>42</v>
      </c>
      <c r="Z107" s="75" t="str">
        <f t="shared" si="25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11</v>
      </c>
      <c r="D108" s="80" t="str">
        <f t="shared" si="14"/>
        <v>Opći prihodi i primici</v>
      </c>
      <c r="E108" s="85">
        <v>4241</v>
      </c>
      <c r="F108" s="80" t="str">
        <f t="shared" si="15"/>
        <v>Knjige</v>
      </c>
      <c r="G108" s="118" t="s">
        <v>672</v>
      </c>
      <c r="H108" s="80" t="str">
        <f t="shared" si="16"/>
        <v>PROGRAMSKO FINANCIRANJE JAVNIH VISOKIH UČILIŠTA</v>
      </c>
      <c r="I108" s="80" t="str">
        <f t="shared" si="17"/>
        <v>0942</v>
      </c>
      <c r="J108" s="117">
        <v>4032</v>
      </c>
      <c r="K108" s="313">
        <v>11000</v>
      </c>
      <c r="L108" s="117">
        <v>0</v>
      </c>
      <c r="M108" s="84"/>
      <c r="O108" s="75" t="str">
        <f t="shared" si="18"/>
        <v>424</v>
      </c>
      <c r="P108" s="75" t="str">
        <f t="shared" si="19"/>
        <v>42</v>
      </c>
      <c r="Q108" s="75" t="str">
        <f t="shared" si="20"/>
        <v>11</v>
      </c>
      <c r="R108" s="75" t="str">
        <f t="shared" si="21"/>
        <v>94</v>
      </c>
      <c r="V108" s="75">
        <v>4262</v>
      </c>
      <c r="W108" s="75" t="s">
        <v>108</v>
      </c>
      <c r="Y108" s="290" t="str">
        <f t="shared" si="26"/>
        <v>42</v>
      </c>
      <c r="Z108" s="75" t="str">
        <f t="shared" si="25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11</v>
      </c>
      <c r="D109" s="80" t="str">
        <f t="shared" si="14"/>
        <v>Opći prihodi i primici</v>
      </c>
      <c r="E109" s="85">
        <v>3238</v>
      </c>
      <c r="F109" s="80" t="str">
        <f t="shared" si="15"/>
        <v>Računalne usluge</v>
      </c>
      <c r="G109" s="118" t="s">
        <v>672</v>
      </c>
      <c r="H109" s="80" t="str">
        <f t="shared" si="16"/>
        <v>PROGRAMSKO FINANCIRANJE JAVNIH VISOKIH UČILIŠTA</v>
      </c>
      <c r="I109" s="80" t="str">
        <f t="shared" si="17"/>
        <v>0942</v>
      </c>
      <c r="J109" s="117">
        <v>5166</v>
      </c>
      <c r="K109" s="313">
        <v>8000</v>
      </c>
      <c r="L109" s="117">
        <v>360</v>
      </c>
      <c r="M109" s="84"/>
      <c r="O109" s="75" t="str">
        <f t="shared" si="18"/>
        <v>323</v>
      </c>
      <c r="P109" s="75" t="str">
        <f t="shared" si="19"/>
        <v>32</v>
      </c>
      <c r="Q109" s="75" t="str">
        <f t="shared" si="20"/>
        <v>11</v>
      </c>
      <c r="R109" s="75" t="str">
        <f t="shared" si="21"/>
        <v>94</v>
      </c>
      <c r="V109" s="75">
        <v>4263</v>
      </c>
      <c r="W109" s="75" t="s">
        <v>165</v>
      </c>
      <c r="Y109" s="290" t="str">
        <f t="shared" si="26"/>
        <v>42</v>
      </c>
      <c r="Z109" s="75" t="str">
        <f t="shared" si="25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11</v>
      </c>
      <c r="D110" s="80" t="str">
        <f t="shared" ref="D110" si="27">IFERROR(VLOOKUP(C110,$S$6:$T$24,2,FALSE),"")</f>
        <v>Opći prihodi i primici</v>
      </c>
      <c r="E110" s="85">
        <v>3294</v>
      </c>
      <c r="F110" s="80" t="str">
        <f t="shared" si="15"/>
        <v>Članarine i norme</v>
      </c>
      <c r="G110" s="118" t="s">
        <v>672</v>
      </c>
      <c r="H110" s="80" t="str">
        <f t="shared" si="16"/>
        <v>PROGRAMSKO FINANCIRANJE JAVNIH VISOKIH UČILIŠTA</v>
      </c>
      <c r="I110" s="80" t="str">
        <f t="shared" si="17"/>
        <v>0942</v>
      </c>
      <c r="J110" s="117">
        <v>330</v>
      </c>
      <c r="K110" s="313">
        <v>3000</v>
      </c>
      <c r="L110" s="117">
        <v>750</v>
      </c>
      <c r="M110" s="84"/>
      <c r="O110" s="75" t="str">
        <f t="shared" si="18"/>
        <v>329</v>
      </c>
      <c r="P110" s="75" t="str">
        <f t="shared" si="19"/>
        <v>32</v>
      </c>
      <c r="Q110" s="75" t="str">
        <f t="shared" si="20"/>
        <v>11</v>
      </c>
      <c r="R110" s="75" t="str">
        <f t="shared" si="21"/>
        <v>94</v>
      </c>
      <c r="V110" s="75">
        <v>4264</v>
      </c>
      <c r="W110" s="75" t="s">
        <v>120</v>
      </c>
      <c r="Y110" s="290" t="str">
        <f t="shared" si="26"/>
        <v>42</v>
      </c>
      <c r="Z110" s="75" t="str">
        <f t="shared" si="25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/>
      <c r="B111" s="79"/>
      <c r="C111" s="85"/>
      <c r="D111" s="80"/>
      <c r="E111" s="85"/>
      <c r="F111" s="80"/>
      <c r="G111" s="118"/>
      <c r="H111" s="80"/>
      <c r="I111" s="80"/>
      <c r="J111" s="117"/>
      <c r="K111" s="117"/>
      <c r="L111" s="117"/>
      <c r="M111" s="84"/>
      <c r="O111" s="75" t="str">
        <f t="shared" si="18"/>
        <v/>
      </c>
      <c r="P111" s="75" t="str">
        <f t="shared" si="19"/>
        <v/>
      </c>
      <c r="Q111" s="75" t="str">
        <f t="shared" si="20"/>
        <v/>
      </c>
      <c r="R111" s="75" t="str">
        <f t="shared" si="21"/>
        <v/>
      </c>
      <c r="V111" s="75">
        <v>4312</v>
      </c>
      <c r="W111" s="75" t="s">
        <v>122</v>
      </c>
      <c r="Y111" s="290" t="str">
        <f t="shared" si="26"/>
        <v>43</v>
      </c>
      <c r="Z111" s="75" t="str">
        <f t="shared" si="25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51</v>
      </c>
      <c r="D112" s="80" t="str">
        <f t="shared" si="14"/>
        <v>Pomoći EU</v>
      </c>
      <c r="E112" s="85">
        <v>3211</v>
      </c>
      <c r="F112" s="80" t="str">
        <f t="shared" si="15"/>
        <v>Službena putovanja</v>
      </c>
      <c r="G112" s="118" t="s">
        <v>174</v>
      </c>
      <c r="H112" s="80" t="str">
        <f t="shared" si="16"/>
        <v>REDOVNA DJELATNOST SVEUČILIŠTA U RIJECI (IZ EVIDENCIJSKIH PRIHODA)</v>
      </c>
      <c r="I112" s="80" t="str">
        <f t="shared" si="17"/>
        <v>0942</v>
      </c>
      <c r="J112" s="117">
        <v>0</v>
      </c>
      <c r="K112" s="117">
        <v>0</v>
      </c>
      <c r="L112" s="117">
        <v>86</v>
      </c>
      <c r="M112" s="84"/>
      <c r="O112" s="75" t="str">
        <f t="shared" si="18"/>
        <v>321</v>
      </c>
      <c r="P112" s="75" t="str">
        <f t="shared" si="19"/>
        <v>32</v>
      </c>
      <c r="Q112" s="75" t="str">
        <f t="shared" si="20"/>
        <v>51</v>
      </c>
      <c r="R112" s="75" t="str">
        <f t="shared" si="21"/>
        <v>94</v>
      </c>
      <c r="V112" s="75">
        <v>4411</v>
      </c>
      <c r="W112" s="75" t="s">
        <v>166</v>
      </c>
      <c r="Y112" s="290" t="str">
        <f t="shared" si="26"/>
        <v>44</v>
      </c>
      <c r="Z112" s="75" t="str">
        <f t="shared" si="25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4"/>
        <v/>
      </c>
      <c r="E113" s="85"/>
      <c r="F113" s="80" t="str">
        <f t="shared" si="15"/>
        <v/>
      </c>
      <c r="G113" s="118"/>
      <c r="H113" s="80"/>
      <c r="I113" s="80"/>
      <c r="J113" s="117"/>
      <c r="K113" s="117"/>
      <c r="L113" s="117"/>
      <c r="M113" s="84"/>
      <c r="O113" s="75" t="str">
        <f t="shared" si="18"/>
        <v/>
      </c>
      <c r="P113" s="75" t="str">
        <f t="shared" si="19"/>
        <v/>
      </c>
      <c r="Q113" s="75" t="str">
        <f t="shared" si="20"/>
        <v/>
      </c>
      <c r="R113" s="75" t="str">
        <f t="shared" si="21"/>
        <v/>
      </c>
      <c r="V113" s="75">
        <v>4511</v>
      </c>
      <c r="W113" s="75" t="s">
        <v>121</v>
      </c>
      <c r="Y113" s="290" t="str">
        <f t="shared" si="26"/>
        <v>45</v>
      </c>
      <c r="Z113" s="75" t="str">
        <f t="shared" si="25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4"/>
        <v/>
      </c>
      <c r="E114" s="85"/>
      <c r="F114" s="80" t="str">
        <f t="shared" si="15"/>
        <v/>
      </c>
      <c r="G114" s="118"/>
      <c r="H114" s="80"/>
      <c r="I114" s="80"/>
      <c r="J114" s="117"/>
      <c r="K114" s="117"/>
      <c r="L114" s="117"/>
      <c r="M114" s="84"/>
      <c r="O114" s="75" t="str">
        <f t="shared" si="18"/>
        <v/>
      </c>
      <c r="P114" s="75" t="str">
        <f t="shared" si="19"/>
        <v/>
      </c>
      <c r="Q114" s="75" t="str">
        <f t="shared" si="20"/>
        <v/>
      </c>
      <c r="R114" s="75" t="str">
        <f t="shared" si="21"/>
        <v/>
      </c>
      <c r="V114" s="75">
        <v>4521</v>
      </c>
      <c r="W114" s="75" t="s">
        <v>140</v>
      </c>
      <c r="Y114" s="290" t="str">
        <f t="shared" si="26"/>
        <v>45</v>
      </c>
      <c r="Z114" s="75" t="str">
        <f t="shared" si="25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4"/>
        <v/>
      </c>
      <c r="E115" s="85"/>
      <c r="F115" s="80" t="str">
        <f t="shared" si="15"/>
        <v/>
      </c>
      <c r="G115" s="118"/>
      <c r="H115" s="80"/>
      <c r="I115" s="80"/>
      <c r="J115" s="117"/>
      <c r="K115" s="117"/>
      <c r="L115" s="117"/>
      <c r="M115" s="84"/>
      <c r="O115" s="75" t="str">
        <f t="shared" si="18"/>
        <v/>
      </c>
      <c r="P115" s="75" t="str">
        <f t="shared" si="19"/>
        <v/>
      </c>
      <c r="Q115" s="75" t="str">
        <f t="shared" si="20"/>
        <v/>
      </c>
      <c r="R115" s="75" t="str">
        <f t="shared" si="21"/>
        <v/>
      </c>
      <c r="V115" s="75">
        <v>4531</v>
      </c>
      <c r="W115" s="75" t="s">
        <v>183</v>
      </c>
      <c r="Y115" s="290" t="str">
        <f t="shared" si="26"/>
        <v>45</v>
      </c>
      <c r="Z115" s="75" t="str">
        <f t="shared" si="25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4"/>
        <v/>
      </c>
      <c r="E116" s="85"/>
      <c r="F116" s="80" t="str">
        <f t="shared" si="15"/>
        <v/>
      </c>
      <c r="G116" s="118"/>
      <c r="H116" s="80" t="str">
        <f t="shared" si="16"/>
        <v/>
      </c>
      <c r="I116" s="80" t="str">
        <f t="shared" si="17"/>
        <v/>
      </c>
      <c r="J116" s="117"/>
      <c r="K116" s="117"/>
      <c r="L116" s="117"/>
      <c r="M116" s="84"/>
      <c r="O116" s="75" t="str">
        <f t="shared" si="18"/>
        <v/>
      </c>
      <c r="P116" s="75" t="str">
        <f t="shared" si="19"/>
        <v/>
      </c>
      <c r="Q116" s="75" t="str">
        <f t="shared" si="20"/>
        <v/>
      </c>
      <c r="R116" s="75" t="str">
        <f t="shared" si="21"/>
        <v/>
      </c>
      <c r="V116" s="75">
        <v>4541</v>
      </c>
      <c r="W116" s="75" t="s">
        <v>135</v>
      </c>
      <c r="Y116" s="290" t="str">
        <f t="shared" si="26"/>
        <v>45</v>
      </c>
      <c r="Z116" s="75" t="str">
        <f t="shared" si="25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4"/>
        <v/>
      </c>
      <c r="E117" s="85"/>
      <c r="F117" s="80" t="str">
        <f t="shared" si="15"/>
        <v/>
      </c>
      <c r="G117" s="118"/>
      <c r="H117" s="80" t="str">
        <f t="shared" si="16"/>
        <v/>
      </c>
      <c r="I117" s="80" t="str">
        <f t="shared" si="17"/>
        <v/>
      </c>
      <c r="J117" s="117"/>
      <c r="K117" s="117"/>
      <c r="L117" s="117"/>
      <c r="M117" s="84"/>
      <c r="O117" s="75" t="str">
        <f t="shared" si="18"/>
        <v/>
      </c>
      <c r="P117" s="75" t="str">
        <f t="shared" si="19"/>
        <v/>
      </c>
      <c r="Q117" s="75" t="str">
        <f t="shared" si="20"/>
        <v/>
      </c>
      <c r="R117" s="75" t="str">
        <f t="shared" si="21"/>
        <v/>
      </c>
      <c r="V117" s="75">
        <v>5121</v>
      </c>
      <c r="W117" s="75" t="s">
        <v>191</v>
      </c>
      <c r="Y117" s="290" t="str">
        <f t="shared" si="26"/>
        <v>51</v>
      </c>
      <c r="Z117" s="75" t="str">
        <f t="shared" si="25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4"/>
        <v/>
      </c>
      <c r="E118" s="85"/>
      <c r="F118" s="80" t="str">
        <f t="shared" si="15"/>
        <v/>
      </c>
      <c r="G118" s="118"/>
      <c r="H118" s="80" t="str">
        <f t="shared" si="16"/>
        <v/>
      </c>
      <c r="I118" s="80" t="str">
        <f t="shared" si="17"/>
        <v/>
      </c>
      <c r="J118" s="117"/>
      <c r="K118" s="117"/>
      <c r="L118" s="117"/>
      <c r="M118" s="84"/>
      <c r="O118" s="75" t="str">
        <f t="shared" si="18"/>
        <v/>
      </c>
      <c r="P118" s="75" t="str">
        <f t="shared" si="19"/>
        <v/>
      </c>
      <c r="Q118" s="75" t="str">
        <f t="shared" si="20"/>
        <v/>
      </c>
      <c r="R118" s="75" t="str">
        <f t="shared" si="21"/>
        <v/>
      </c>
      <c r="V118" s="75">
        <v>5443</v>
      </c>
      <c r="W118" s="75" t="s">
        <v>167</v>
      </c>
      <c r="Y118" s="290" t="str">
        <f t="shared" si="26"/>
        <v>54</v>
      </c>
      <c r="Z118" s="75" t="str">
        <f t="shared" si="25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4"/>
        <v/>
      </c>
      <c r="E119" s="85"/>
      <c r="F119" s="80" t="str">
        <f t="shared" si="15"/>
        <v/>
      </c>
      <c r="G119" s="118"/>
      <c r="H119" s="80" t="str">
        <f t="shared" si="16"/>
        <v/>
      </c>
      <c r="I119" s="80" t="str">
        <f t="shared" si="17"/>
        <v/>
      </c>
      <c r="J119" s="117"/>
      <c r="K119" s="117"/>
      <c r="L119" s="117"/>
      <c r="M119" s="84"/>
      <c r="O119" s="75" t="str">
        <f t="shared" si="18"/>
        <v/>
      </c>
      <c r="P119" s="75" t="str">
        <f t="shared" si="19"/>
        <v/>
      </c>
      <c r="Q119" s="75" t="str">
        <f t="shared" si="20"/>
        <v/>
      </c>
      <c r="R119" s="75" t="str">
        <f t="shared" si="21"/>
        <v/>
      </c>
      <c r="V119" s="75">
        <v>5121</v>
      </c>
      <c r="W119" s="75" t="s">
        <v>639</v>
      </c>
      <c r="Y119" s="290" t="str">
        <f t="shared" si="26"/>
        <v>51</v>
      </c>
      <c r="Z119" s="75" t="str">
        <f t="shared" ref="Z119:Z129" si="28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4"/>
        <v/>
      </c>
      <c r="E120" s="85"/>
      <c r="F120" s="80" t="str">
        <f t="shared" si="15"/>
        <v/>
      </c>
      <c r="G120" s="118"/>
      <c r="H120" s="80" t="str">
        <f t="shared" si="16"/>
        <v/>
      </c>
      <c r="I120" s="80" t="str">
        <f t="shared" si="17"/>
        <v/>
      </c>
      <c r="J120" s="117"/>
      <c r="K120" s="117"/>
      <c r="L120" s="117"/>
      <c r="M120" s="84"/>
      <c r="O120" s="75" t="str">
        <f t="shared" si="18"/>
        <v/>
      </c>
      <c r="P120" s="75" t="str">
        <f t="shared" si="19"/>
        <v/>
      </c>
      <c r="Q120" s="75" t="str">
        <f t="shared" si="20"/>
        <v/>
      </c>
      <c r="R120" s="75" t="str">
        <f t="shared" si="21"/>
        <v/>
      </c>
      <c r="V120" s="75">
        <v>5122</v>
      </c>
      <c r="W120" s="75" t="s">
        <v>640</v>
      </c>
      <c r="Y120" s="290" t="str">
        <f t="shared" si="26"/>
        <v>51</v>
      </c>
      <c r="Z120" s="75" t="str">
        <f t="shared" si="28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4"/>
        <v/>
      </c>
      <c r="E121" s="85"/>
      <c r="F121" s="80" t="str">
        <f t="shared" si="15"/>
        <v/>
      </c>
      <c r="G121" s="118"/>
      <c r="H121" s="80" t="str">
        <f t="shared" si="16"/>
        <v/>
      </c>
      <c r="I121" s="80" t="str">
        <f t="shared" si="17"/>
        <v/>
      </c>
      <c r="J121" s="117"/>
      <c r="K121" s="117"/>
      <c r="L121" s="117"/>
      <c r="M121" s="84"/>
      <c r="O121" s="75" t="str">
        <f t="shared" si="18"/>
        <v/>
      </c>
      <c r="P121" s="75" t="str">
        <f t="shared" si="19"/>
        <v/>
      </c>
      <c r="Q121" s="75" t="str">
        <f t="shared" si="20"/>
        <v/>
      </c>
      <c r="R121" s="75" t="str">
        <f t="shared" si="21"/>
        <v/>
      </c>
      <c r="V121" s="75">
        <v>5141</v>
      </c>
      <c r="W121" s="75" t="s">
        <v>641</v>
      </c>
      <c r="Y121" s="290" t="str">
        <f t="shared" si="26"/>
        <v>51</v>
      </c>
      <c r="Z121" s="75" t="str">
        <f t="shared" si="28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4"/>
        <v/>
      </c>
      <c r="E122" s="85"/>
      <c r="F122" s="80" t="str">
        <f t="shared" si="15"/>
        <v/>
      </c>
      <c r="G122" s="118"/>
      <c r="H122" s="80" t="str">
        <f t="shared" si="16"/>
        <v/>
      </c>
      <c r="I122" s="80" t="str">
        <f t="shared" si="17"/>
        <v/>
      </c>
      <c r="J122" s="117"/>
      <c r="K122" s="117"/>
      <c r="L122" s="117"/>
      <c r="M122" s="84"/>
      <c r="O122" s="75" t="str">
        <f t="shared" si="18"/>
        <v/>
      </c>
      <c r="P122" s="75" t="str">
        <f t="shared" si="19"/>
        <v/>
      </c>
      <c r="Q122" s="75" t="str">
        <f t="shared" si="20"/>
        <v/>
      </c>
      <c r="R122" s="75" t="str">
        <f t="shared" si="21"/>
        <v/>
      </c>
      <c r="V122" s="75">
        <v>5181</v>
      </c>
      <c r="W122" s="75" t="s">
        <v>642</v>
      </c>
      <c r="Y122" s="290" t="str">
        <f t="shared" si="26"/>
        <v>51</v>
      </c>
      <c r="Z122" s="75" t="str">
        <f t="shared" si="28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4"/>
        <v/>
      </c>
      <c r="E123" s="85"/>
      <c r="F123" s="80" t="str">
        <f t="shared" si="15"/>
        <v/>
      </c>
      <c r="G123" s="118"/>
      <c r="H123" s="80" t="str">
        <f t="shared" si="16"/>
        <v/>
      </c>
      <c r="I123" s="80" t="str">
        <f t="shared" si="17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5183</v>
      </c>
      <c r="W123" s="75" t="s">
        <v>643</v>
      </c>
      <c r="Y123" s="290" t="str">
        <f t="shared" si="26"/>
        <v>51</v>
      </c>
      <c r="Z123" s="75" t="str">
        <f t="shared" si="28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4"/>
        <v/>
      </c>
      <c r="E124" s="85"/>
      <c r="F124" s="80" t="str">
        <f t="shared" si="15"/>
        <v/>
      </c>
      <c r="G124" s="118"/>
      <c r="H124" s="80" t="str">
        <f t="shared" si="16"/>
        <v/>
      </c>
      <c r="I124" s="80" t="str">
        <f t="shared" si="17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5422</v>
      </c>
      <c r="W124" s="75" t="s">
        <v>644</v>
      </c>
      <c r="Y124" s="290" t="str">
        <f t="shared" si="26"/>
        <v>54</v>
      </c>
      <c r="Z124" s="75" t="str">
        <f t="shared" si="28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4"/>
        <v/>
      </c>
      <c r="E125" s="85"/>
      <c r="F125" s="80" t="str">
        <f t="shared" si="15"/>
        <v/>
      </c>
      <c r="G125" s="118"/>
      <c r="H125" s="80" t="str">
        <f t="shared" si="16"/>
        <v/>
      </c>
      <c r="I125" s="80" t="str">
        <f t="shared" si="17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5431</v>
      </c>
      <c r="W125" s="75" t="s">
        <v>264</v>
      </c>
      <c r="Y125" s="290" t="str">
        <f t="shared" si="26"/>
        <v>54</v>
      </c>
      <c r="Z125" s="75" t="str">
        <f t="shared" si="28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4"/>
        <v/>
      </c>
      <c r="E126" s="85"/>
      <c r="F126" s="80" t="str">
        <f t="shared" si="15"/>
        <v/>
      </c>
      <c r="G126" s="118"/>
      <c r="H126" s="80" t="str">
        <f t="shared" si="16"/>
        <v/>
      </c>
      <c r="I126" s="80" t="str">
        <f t="shared" si="17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5443</v>
      </c>
      <c r="W126" s="75" t="s">
        <v>645</v>
      </c>
      <c r="Y126" s="290" t="str">
        <f t="shared" si="26"/>
        <v>54</v>
      </c>
      <c r="Z126" s="75" t="str">
        <f t="shared" si="28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4"/>
        <v/>
      </c>
      <c r="E127" s="85"/>
      <c r="F127" s="80" t="str">
        <f t="shared" si="15"/>
        <v/>
      </c>
      <c r="G127" s="118"/>
      <c r="H127" s="80" t="str">
        <f t="shared" si="16"/>
        <v/>
      </c>
      <c r="I127" s="80" t="str">
        <f t="shared" si="17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V127" s="75">
        <v>5445</v>
      </c>
      <c r="W127" s="75" t="s">
        <v>646</v>
      </c>
      <c r="Y127" s="290" t="str">
        <f t="shared" si="26"/>
        <v>54</v>
      </c>
      <c r="Z127" s="75" t="str">
        <f t="shared" si="28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4"/>
        <v/>
      </c>
      <c r="E128" s="85"/>
      <c r="F128" s="80" t="str">
        <f t="shared" si="15"/>
        <v/>
      </c>
      <c r="G128" s="118"/>
      <c r="H128" s="80" t="str">
        <f t="shared" si="16"/>
        <v/>
      </c>
      <c r="I128" s="80" t="str">
        <f t="shared" si="17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V128" s="75">
        <v>5453</v>
      </c>
      <c r="W128" s="75" t="s">
        <v>647</v>
      </c>
      <c r="Y128" s="290" t="str">
        <f t="shared" si="26"/>
        <v>54</v>
      </c>
      <c r="Z128" s="75" t="str">
        <f t="shared" si="28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4"/>
        <v/>
      </c>
      <c r="E129" s="85"/>
      <c r="F129" s="80" t="str">
        <f t="shared" si="15"/>
        <v/>
      </c>
      <c r="G129" s="118"/>
      <c r="H129" s="80" t="str">
        <f t="shared" si="16"/>
        <v/>
      </c>
      <c r="I129" s="80" t="str">
        <f t="shared" si="17"/>
        <v/>
      </c>
      <c r="J129" s="117"/>
      <c r="K129" s="117"/>
      <c r="L129" s="117"/>
      <c r="M129" s="84"/>
      <c r="O129" s="75" t="str">
        <f t="shared" si="18"/>
        <v/>
      </c>
      <c r="P129" s="75" t="str">
        <f t="shared" si="19"/>
        <v/>
      </c>
      <c r="Q129" s="75" t="str">
        <f t="shared" si="20"/>
        <v/>
      </c>
      <c r="R129" s="75" t="str">
        <f t="shared" si="21"/>
        <v/>
      </c>
      <c r="V129" s="75">
        <v>5472</v>
      </c>
      <c r="W129" s="75" t="s">
        <v>648</v>
      </c>
      <c r="Y129" s="290" t="str">
        <f t="shared" si="26"/>
        <v>54</v>
      </c>
      <c r="Z129" s="75" t="str">
        <f t="shared" si="28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4"/>
        <v/>
      </c>
      <c r="E130" s="85"/>
      <c r="F130" s="80" t="str">
        <f t="shared" si="15"/>
        <v/>
      </c>
      <c r="G130" s="118"/>
      <c r="H130" s="80" t="str">
        <f t="shared" si="16"/>
        <v/>
      </c>
      <c r="I130" s="80" t="str">
        <f t="shared" si="17"/>
        <v/>
      </c>
      <c r="J130" s="117"/>
      <c r="K130" s="117"/>
      <c r="L130" s="117"/>
      <c r="M130" s="84"/>
      <c r="O130" s="75" t="str">
        <f t="shared" si="18"/>
        <v/>
      </c>
      <c r="P130" s="75" t="str">
        <f t="shared" si="19"/>
        <v/>
      </c>
      <c r="Q130" s="75" t="str">
        <f t="shared" si="20"/>
        <v/>
      </c>
      <c r="R130" s="75" t="str">
        <f t="shared" si="21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29">IFERROR(VLOOKUP(C131,$S$6:$T$24,2,FALSE),"")</f>
        <v/>
      </c>
      <c r="E131" s="85"/>
      <c r="F131" s="80" t="str">
        <f t="shared" si="15"/>
        <v/>
      </c>
      <c r="G131" s="118"/>
      <c r="H131" s="80" t="str">
        <f t="shared" si="16"/>
        <v/>
      </c>
      <c r="I131" s="80" t="str">
        <f t="shared" si="17"/>
        <v/>
      </c>
      <c r="J131" s="117"/>
      <c r="K131" s="117"/>
      <c r="L131" s="117"/>
      <c r="M131" s="84"/>
      <c r="O131" s="75" t="str">
        <f t="shared" si="18"/>
        <v/>
      </c>
      <c r="P131" s="75" t="str">
        <f t="shared" si="19"/>
        <v/>
      </c>
      <c r="Q131" s="75" t="str">
        <f t="shared" si="20"/>
        <v/>
      </c>
      <c r="R131" s="75" t="str">
        <f t="shared" si="21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9"/>
        <v/>
      </c>
      <c r="E132" s="85"/>
      <c r="F132" s="80" t="str">
        <f t="shared" ref="F132:F195" si="30">IFERROR(VLOOKUP(E132,$V$5:$X$129,2,FALSE),"")</f>
        <v/>
      </c>
      <c r="G132" s="118"/>
      <c r="H132" s="80" t="str">
        <f t="shared" ref="H132:H195" si="31">IFERROR(VLOOKUP(G132,$AB$6:$AC$327,2,FALSE),"")</f>
        <v/>
      </c>
      <c r="I132" s="80" t="str">
        <f t="shared" ref="I132:I195" si="32">IFERROR(VLOOKUP(G132,$AB$6:$AF$327,3,FALSE),"")</f>
        <v/>
      </c>
      <c r="J132" s="117"/>
      <c r="K132" s="117"/>
      <c r="L132" s="117"/>
      <c r="M132" s="84"/>
      <c r="O132" s="75" t="str">
        <f t="shared" ref="O132:O195" si="33">LEFT(E132,3)</f>
        <v/>
      </c>
      <c r="P132" s="75" t="str">
        <f t="shared" ref="P132:P195" si="34">LEFT(E132,2)</f>
        <v/>
      </c>
      <c r="Q132" s="75" t="str">
        <f t="shared" ref="Q132:Q195" si="35">LEFT(C132,3)</f>
        <v/>
      </c>
      <c r="R132" s="75" t="str">
        <f t="shared" ref="R132:R195" si="36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9"/>
        <v/>
      </c>
      <c r="E133" s="85"/>
      <c r="F133" s="80" t="str">
        <f t="shared" si="30"/>
        <v/>
      </c>
      <c r="G133" s="118"/>
      <c r="H133" s="80" t="str">
        <f t="shared" si="31"/>
        <v/>
      </c>
      <c r="I133" s="80" t="str">
        <f t="shared" si="32"/>
        <v/>
      </c>
      <c r="J133" s="117"/>
      <c r="K133" s="117"/>
      <c r="L133" s="117"/>
      <c r="M133" s="84"/>
      <c r="O133" s="75" t="str">
        <f t="shared" si="33"/>
        <v/>
      </c>
      <c r="P133" s="75" t="str">
        <f t="shared" si="34"/>
        <v/>
      </c>
      <c r="Q133" s="75" t="str">
        <f t="shared" si="35"/>
        <v/>
      </c>
      <c r="R133" s="75" t="str">
        <f t="shared" si="36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9"/>
        <v/>
      </c>
      <c r="E134" s="85"/>
      <c r="F134" s="80" t="str">
        <f t="shared" si="30"/>
        <v/>
      </c>
      <c r="G134" s="118"/>
      <c r="H134" s="80" t="str">
        <f t="shared" si="31"/>
        <v/>
      </c>
      <c r="I134" s="80" t="str">
        <f t="shared" si="32"/>
        <v/>
      </c>
      <c r="J134" s="117"/>
      <c r="K134" s="117"/>
      <c r="L134" s="117"/>
      <c r="M134" s="84"/>
      <c r="O134" s="75" t="str">
        <f t="shared" si="33"/>
        <v/>
      </c>
      <c r="P134" s="75" t="str">
        <f t="shared" si="34"/>
        <v/>
      </c>
      <c r="Q134" s="75" t="str">
        <f t="shared" si="35"/>
        <v/>
      </c>
      <c r="R134" s="75" t="str">
        <f t="shared" si="36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9"/>
        <v/>
      </c>
      <c r="E135" s="85"/>
      <c r="F135" s="80" t="str">
        <f t="shared" si="30"/>
        <v/>
      </c>
      <c r="G135" s="118"/>
      <c r="H135" s="80" t="str">
        <f t="shared" si="31"/>
        <v/>
      </c>
      <c r="I135" s="80" t="str">
        <f t="shared" si="32"/>
        <v/>
      </c>
      <c r="J135" s="117"/>
      <c r="K135" s="117"/>
      <c r="L135" s="117"/>
      <c r="M135" s="84"/>
      <c r="O135" s="75" t="str">
        <f t="shared" si="33"/>
        <v/>
      </c>
      <c r="P135" s="75" t="str">
        <f t="shared" si="34"/>
        <v/>
      </c>
      <c r="Q135" s="75" t="str">
        <f t="shared" si="35"/>
        <v/>
      </c>
      <c r="R135" s="75" t="str">
        <f t="shared" si="36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9"/>
        <v/>
      </c>
      <c r="E136" s="85"/>
      <c r="F136" s="80" t="str">
        <f t="shared" si="30"/>
        <v/>
      </c>
      <c r="G136" s="118"/>
      <c r="H136" s="80" t="str">
        <f t="shared" si="31"/>
        <v/>
      </c>
      <c r="I136" s="80" t="str">
        <f t="shared" si="32"/>
        <v/>
      </c>
      <c r="J136" s="117"/>
      <c r="K136" s="117"/>
      <c r="L136" s="117"/>
      <c r="M136" s="84"/>
      <c r="O136" s="75" t="str">
        <f t="shared" si="33"/>
        <v/>
      </c>
      <c r="P136" s="75" t="str">
        <f t="shared" si="34"/>
        <v/>
      </c>
      <c r="Q136" s="75" t="str">
        <f t="shared" si="35"/>
        <v/>
      </c>
      <c r="R136" s="75" t="str">
        <f t="shared" si="36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9"/>
        <v/>
      </c>
      <c r="E137" s="85"/>
      <c r="F137" s="80" t="str">
        <f t="shared" si="30"/>
        <v/>
      </c>
      <c r="G137" s="118"/>
      <c r="H137" s="80" t="str">
        <f t="shared" si="31"/>
        <v/>
      </c>
      <c r="I137" s="80" t="str">
        <f t="shared" si="32"/>
        <v/>
      </c>
      <c r="J137" s="117"/>
      <c r="K137" s="117"/>
      <c r="L137" s="117"/>
      <c r="M137" s="84"/>
      <c r="O137" s="75" t="str">
        <f t="shared" si="33"/>
        <v/>
      </c>
      <c r="P137" s="75" t="str">
        <f t="shared" si="34"/>
        <v/>
      </c>
      <c r="Q137" s="75" t="str">
        <f t="shared" si="35"/>
        <v/>
      </c>
      <c r="R137" s="75" t="str">
        <f t="shared" si="36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9"/>
        <v/>
      </c>
      <c r="E138" s="85"/>
      <c r="F138" s="80" t="str">
        <f t="shared" si="30"/>
        <v/>
      </c>
      <c r="G138" s="118"/>
      <c r="H138" s="80" t="str">
        <f t="shared" si="31"/>
        <v/>
      </c>
      <c r="I138" s="80" t="str">
        <f t="shared" si="32"/>
        <v/>
      </c>
      <c r="J138" s="117"/>
      <c r="K138" s="117"/>
      <c r="L138" s="117"/>
      <c r="M138" s="84"/>
      <c r="O138" s="75" t="str">
        <f t="shared" si="33"/>
        <v/>
      </c>
      <c r="P138" s="75" t="str">
        <f t="shared" si="34"/>
        <v/>
      </c>
      <c r="Q138" s="75" t="str">
        <f t="shared" si="35"/>
        <v/>
      </c>
      <c r="R138" s="75" t="str">
        <f t="shared" si="36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9"/>
        <v/>
      </c>
      <c r="E139" s="85"/>
      <c r="F139" s="80" t="str">
        <f t="shared" si="30"/>
        <v/>
      </c>
      <c r="G139" s="118"/>
      <c r="H139" s="80" t="str">
        <f t="shared" si="31"/>
        <v/>
      </c>
      <c r="I139" s="80" t="str">
        <f t="shared" si="32"/>
        <v/>
      </c>
      <c r="J139" s="117"/>
      <c r="K139" s="117"/>
      <c r="L139" s="117"/>
      <c r="M139" s="84"/>
      <c r="O139" s="75" t="str">
        <f t="shared" si="33"/>
        <v/>
      </c>
      <c r="P139" s="75" t="str">
        <f t="shared" si="34"/>
        <v/>
      </c>
      <c r="Q139" s="75" t="str">
        <f t="shared" si="35"/>
        <v/>
      </c>
      <c r="R139" s="75" t="str">
        <f t="shared" si="36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9"/>
        <v/>
      </c>
      <c r="E140" s="85"/>
      <c r="F140" s="80" t="str">
        <f t="shared" si="30"/>
        <v/>
      </c>
      <c r="G140" s="118"/>
      <c r="H140" s="80" t="str">
        <f t="shared" si="31"/>
        <v/>
      </c>
      <c r="I140" s="80" t="str">
        <f t="shared" si="32"/>
        <v/>
      </c>
      <c r="J140" s="117"/>
      <c r="K140" s="117"/>
      <c r="L140" s="117"/>
      <c r="M140" s="84"/>
      <c r="O140" s="75" t="str">
        <f t="shared" si="33"/>
        <v/>
      </c>
      <c r="P140" s="75" t="str">
        <f t="shared" si="34"/>
        <v/>
      </c>
      <c r="Q140" s="75" t="str">
        <f t="shared" si="35"/>
        <v/>
      </c>
      <c r="R140" s="75" t="str">
        <f t="shared" si="36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9"/>
        <v/>
      </c>
      <c r="E141" s="85"/>
      <c r="F141" s="80" t="str">
        <f t="shared" si="30"/>
        <v/>
      </c>
      <c r="G141" s="118"/>
      <c r="H141" s="80" t="str">
        <f t="shared" si="31"/>
        <v/>
      </c>
      <c r="I141" s="80" t="str">
        <f t="shared" si="32"/>
        <v/>
      </c>
      <c r="J141" s="117"/>
      <c r="K141" s="117"/>
      <c r="L141" s="117"/>
      <c r="M141" s="84"/>
      <c r="O141" s="75" t="str">
        <f t="shared" si="33"/>
        <v/>
      </c>
      <c r="P141" s="75" t="str">
        <f t="shared" si="34"/>
        <v/>
      </c>
      <c r="Q141" s="75" t="str">
        <f t="shared" si="35"/>
        <v/>
      </c>
      <c r="R141" s="75" t="str">
        <f t="shared" si="36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9"/>
        <v/>
      </c>
      <c r="E142" s="85"/>
      <c r="F142" s="80" t="str">
        <f t="shared" si="30"/>
        <v/>
      </c>
      <c r="G142" s="118"/>
      <c r="H142" s="80" t="str">
        <f t="shared" si="31"/>
        <v/>
      </c>
      <c r="I142" s="80" t="str">
        <f t="shared" si="32"/>
        <v/>
      </c>
      <c r="J142" s="117"/>
      <c r="K142" s="117"/>
      <c r="L142" s="117"/>
      <c r="M142" s="84"/>
      <c r="O142" s="75" t="str">
        <f t="shared" si="33"/>
        <v/>
      </c>
      <c r="P142" s="75" t="str">
        <f t="shared" si="34"/>
        <v/>
      </c>
      <c r="Q142" s="75" t="str">
        <f t="shared" si="35"/>
        <v/>
      </c>
      <c r="R142" s="75" t="str">
        <f t="shared" si="36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9"/>
        <v/>
      </c>
      <c r="E143" s="85"/>
      <c r="F143" s="80" t="str">
        <f t="shared" si="30"/>
        <v/>
      </c>
      <c r="G143" s="118"/>
      <c r="H143" s="80" t="str">
        <f t="shared" si="31"/>
        <v/>
      </c>
      <c r="I143" s="80" t="str">
        <f t="shared" si="32"/>
        <v/>
      </c>
      <c r="J143" s="117"/>
      <c r="K143" s="117"/>
      <c r="L143" s="117"/>
      <c r="M143" s="84"/>
      <c r="O143" s="75" t="str">
        <f t="shared" si="33"/>
        <v/>
      </c>
      <c r="P143" s="75" t="str">
        <f t="shared" si="34"/>
        <v/>
      </c>
      <c r="Q143" s="75" t="str">
        <f t="shared" si="35"/>
        <v/>
      </c>
      <c r="R143" s="75" t="str">
        <f t="shared" si="36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9"/>
        <v/>
      </c>
      <c r="E144" s="85"/>
      <c r="F144" s="80" t="str">
        <f t="shared" si="30"/>
        <v/>
      </c>
      <c r="G144" s="118"/>
      <c r="H144" s="80" t="str">
        <f t="shared" si="31"/>
        <v/>
      </c>
      <c r="I144" s="80" t="str">
        <f t="shared" si="32"/>
        <v/>
      </c>
      <c r="J144" s="117"/>
      <c r="K144" s="117"/>
      <c r="L144" s="117"/>
      <c r="M144" s="84"/>
      <c r="O144" s="75" t="str">
        <f t="shared" si="33"/>
        <v/>
      </c>
      <c r="P144" s="75" t="str">
        <f t="shared" si="34"/>
        <v/>
      </c>
      <c r="Q144" s="75" t="str">
        <f t="shared" si="35"/>
        <v/>
      </c>
      <c r="R144" s="75" t="str">
        <f t="shared" si="36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9"/>
        <v/>
      </c>
      <c r="E145" s="85"/>
      <c r="F145" s="80" t="str">
        <f t="shared" si="30"/>
        <v/>
      </c>
      <c r="G145" s="118"/>
      <c r="H145" s="80" t="str">
        <f t="shared" si="31"/>
        <v/>
      </c>
      <c r="I145" s="80" t="str">
        <f t="shared" si="32"/>
        <v/>
      </c>
      <c r="J145" s="117"/>
      <c r="K145" s="117"/>
      <c r="L145" s="117"/>
      <c r="M145" s="84"/>
      <c r="O145" s="75" t="str">
        <f t="shared" si="33"/>
        <v/>
      </c>
      <c r="P145" s="75" t="str">
        <f t="shared" si="34"/>
        <v/>
      </c>
      <c r="Q145" s="75" t="str">
        <f t="shared" si="35"/>
        <v/>
      </c>
      <c r="R145" s="75" t="str">
        <f t="shared" si="36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9"/>
        <v/>
      </c>
      <c r="E146" s="85"/>
      <c r="F146" s="80" t="str">
        <f t="shared" si="30"/>
        <v/>
      </c>
      <c r="G146" s="118"/>
      <c r="H146" s="80" t="str">
        <f t="shared" si="31"/>
        <v/>
      </c>
      <c r="I146" s="80" t="str">
        <f t="shared" si="32"/>
        <v/>
      </c>
      <c r="J146" s="117"/>
      <c r="K146" s="117"/>
      <c r="L146" s="117"/>
      <c r="M146" s="84"/>
      <c r="O146" s="75" t="str">
        <f t="shared" si="33"/>
        <v/>
      </c>
      <c r="P146" s="75" t="str">
        <f t="shared" si="34"/>
        <v/>
      </c>
      <c r="Q146" s="75" t="str">
        <f t="shared" si="35"/>
        <v/>
      </c>
      <c r="R146" s="75" t="str">
        <f t="shared" si="36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9"/>
        <v/>
      </c>
      <c r="E147" s="85"/>
      <c r="F147" s="80" t="str">
        <f t="shared" si="30"/>
        <v/>
      </c>
      <c r="G147" s="118"/>
      <c r="H147" s="80" t="str">
        <f t="shared" si="31"/>
        <v/>
      </c>
      <c r="I147" s="80" t="str">
        <f t="shared" si="32"/>
        <v/>
      </c>
      <c r="J147" s="117"/>
      <c r="K147" s="117"/>
      <c r="L147" s="117"/>
      <c r="M147" s="84"/>
      <c r="O147" s="75" t="str">
        <f t="shared" si="33"/>
        <v/>
      </c>
      <c r="P147" s="75" t="str">
        <f t="shared" si="34"/>
        <v/>
      </c>
      <c r="Q147" s="75" t="str">
        <f t="shared" si="35"/>
        <v/>
      </c>
      <c r="R147" s="75" t="str">
        <f t="shared" si="36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9"/>
        <v/>
      </c>
      <c r="E148" s="85"/>
      <c r="F148" s="80" t="str">
        <f t="shared" si="30"/>
        <v/>
      </c>
      <c r="G148" s="118"/>
      <c r="H148" s="80" t="str">
        <f t="shared" si="31"/>
        <v/>
      </c>
      <c r="I148" s="80" t="str">
        <f t="shared" si="32"/>
        <v/>
      </c>
      <c r="J148" s="117"/>
      <c r="K148" s="117"/>
      <c r="L148" s="117"/>
      <c r="M148" s="84"/>
      <c r="O148" s="75" t="str">
        <f t="shared" si="33"/>
        <v/>
      </c>
      <c r="P148" s="75" t="str">
        <f t="shared" si="34"/>
        <v/>
      </c>
      <c r="Q148" s="75" t="str">
        <f t="shared" si="35"/>
        <v/>
      </c>
      <c r="R148" s="75" t="str">
        <f t="shared" si="36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9"/>
        <v/>
      </c>
      <c r="E149" s="85"/>
      <c r="F149" s="80" t="str">
        <f t="shared" si="30"/>
        <v/>
      </c>
      <c r="G149" s="118"/>
      <c r="H149" s="80" t="str">
        <f t="shared" si="31"/>
        <v/>
      </c>
      <c r="I149" s="80" t="str">
        <f t="shared" si="32"/>
        <v/>
      </c>
      <c r="J149" s="313"/>
      <c r="K149" s="313"/>
      <c r="L149" s="313"/>
      <c r="M149" s="84"/>
      <c r="O149" s="75" t="str">
        <f t="shared" si="33"/>
        <v/>
      </c>
      <c r="P149" s="75" t="str">
        <f t="shared" si="34"/>
        <v/>
      </c>
      <c r="Q149" s="75" t="str">
        <f t="shared" si="35"/>
        <v/>
      </c>
      <c r="R149" s="75" t="str">
        <f t="shared" si="36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9"/>
        <v/>
      </c>
      <c r="E150" s="85"/>
      <c r="F150" s="80" t="str">
        <f t="shared" si="30"/>
        <v/>
      </c>
      <c r="G150" s="118"/>
      <c r="H150" s="80" t="str">
        <f t="shared" si="31"/>
        <v/>
      </c>
      <c r="I150" s="80" t="str">
        <f t="shared" si="32"/>
        <v/>
      </c>
      <c r="J150" s="313"/>
      <c r="K150" s="313"/>
      <c r="L150" s="313"/>
      <c r="M150" s="84"/>
      <c r="N150" s="328">
        <f>SUM(J3:J144)</f>
        <v>2235502</v>
      </c>
      <c r="O150" s="75" t="str">
        <f t="shared" si="33"/>
        <v/>
      </c>
      <c r="P150" s="75" t="str">
        <f t="shared" si="34"/>
        <v/>
      </c>
      <c r="Q150" s="75" t="str">
        <f t="shared" si="35"/>
        <v/>
      </c>
      <c r="R150" s="75" t="str">
        <f t="shared" si="36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9"/>
        <v/>
      </c>
      <c r="E151" s="85"/>
      <c r="F151" s="80" t="str">
        <f t="shared" si="30"/>
        <v/>
      </c>
      <c r="G151" s="118"/>
      <c r="H151" s="80" t="str">
        <f t="shared" si="31"/>
        <v/>
      </c>
      <c r="I151" s="80" t="str">
        <f t="shared" si="32"/>
        <v/>
      </c>
      <c r="J151" s="313"/>
      <c r="K151" s="313"/>
      <c r="L151" s="313"/>
      <c r="M151" s="84"/>
      <c r="N151" s="328">
        <f>SUM('Unos rashoda P4'!H3:H102)</f>
        <v>62734</v>
      </c>
      <c r="O151" s="75" t="str">
        <f t="shared" si="33"/>
        <v/>
      </c>
      <c r="P151" s="75" t="str">
        <f t="shared" si="34"/>
        <v/>
      </c>
      <c r="Q151" s="75" t="str">
        <f t="shared" si="35"/>
        <v/>
      </c>
      <c r="R151" s="75" t="str">
        <f t="shared" si="36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9"/>
        <v/>
      </c>
      <c r="E152" s="85"/>
      <c r="F152" s="80" t="str">
        <f t="shared" si="30"/>
        <v/>
      </c>
      <c r="G152" s="118"/>
      <c r="H152" s="80" t="str">
        <f t="shared" si="31"/>
        <v/>
      </c>
      <c r="I152" s="80" t="str">
        <f t="shared" si="32"/>
        <v/>
      </c>
      <c r="J152" s="313"/>
      <c r="K152" s="313"/>
      <c r="L152" s="313"/>
      <c r="M152" s="84"/>
      <c r="N152" s="328">
        <f>+N151+N150</f>
        <v>2298236</v>
      </c>
      <c r="O152" s="75" t="str">
        <f t="shared" si="33"/>
        <v/>
      </c>
      <c r="P152" s="75" t="str">
        <f t="shared" si="34"/>
        <v/>
      </c>
      <c r="Q152" s="75" t="str">
        <f t="shared" si="35"/>
        <v/>
      </c>
      <c r="R152" s="75" t="str">
        <f t="shared" si="36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9"/>
        <v/>
      </c>
      <c r="E153" s="85"/>
      <c r="F153" s="80" t="str">
        <f t="shared" si="30"/>
        <v/>
      </c>
      <c r="G153" s="118"/>
      <c r="H153" s="80" t="str">
        <f t="shared" si="31"/>
        <v/>
      </c>
      <c r="I153" s="80" t="str">
        <f t="shared" si="32"/>
        <v/>
      </c>
      <c r="J153" s="313"/>
      <c r="K153" s="313"/>
      <c r="L153" s="313"/>
      <c r="M153" s="84"/>
      <c r="N153" s="328">
        <f>+J146+'Unos rashoda P4'!H105</f>
        <v>0</v>
      </c>
      <c r="O153" s="75" t="str">
        <f t="shared" si="33"/>
        <v/>
      </c>
      <c r="P153" s="75" t="str">
        <f t="shared" si="34"/>
        <v/>
      </c>
      <c r="Q153" s="75" t="str">
        <f t="shared" si="35"/>
        <v/>
      </c>
      <c r="R153" s="75" t="str">
        <f t="shared" si="36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9"/>
        <v/>
      </c>
      <c r="E154" s="85"/>
      <c r="F154" s="80" t="str">
        <f t="shared" si="30"/>
        <v/>
      </c>
      <c r="G154" s="118"/>
      <c r="H154" s="80" t="str">
        <f t="shared" si="31"/>
        <v/>
      </c>
      <c r="I154" s="80" t="str">
        <f t="shared" si="32"/>
        <v/>
      </c>
      <c r="J154" s="313"/>
      <c r="K154" s="313"/>
      <c r="L154" s="313"/>
      <c r="M154" s="84"/>
      <c r="N154" s="328">
        <f>+N152+N153</f>
        <v>2298236</v>
      </c>
      <c r="O154" s="75" t="str">
        <f t="shared" si="33"/>
        <v/>
      </c>
      <c r="P154" s="75" t="str">
        <f t="shared" si="34"/>
        <v/>
      </c>
      <c r="Q154" s="75" t="str">
        <f t="shared" si="35"/>
        <v/>
      </c>
      <c r="R154" s="75" t="str">
        <f t="shared" si="36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9"/>
        <v/>
      </c>
      <c r="E155" s="85"/>
      <c r="F155" s="80" t="str">
        <f t="shared" si="30"/>
        <v/>
      </c>
      <c r="G155" s="118"/>
      <c r="H155" s="80" t="str">
        <f t="shared" si="31"/>
        <v/>
      </c>
      <c r="I155" s="80" t="str">
        <f t="shared" si="32"/>
        <v/>
      </c>
      <c r="J155" s="313"/>
      <c r="K155" s="313"/>
      <c r="L155" s="313"/>
      <c r="M155" s="84"/>
      <c r="O155" s="75" t="str">
        <f t="shared" si="33"/>
        <v/>
      </c>
      <c r="P155" s="75" t="str">
        <f t="shared" si="34"/>
        <v/>
      </c>
      <c r="Q155" s="75" t="str">
        <f t="shared" si="35"/>
        <v/>
      </c>
      <c r="R155" s="75" t="str">
        <f t="shared" si="36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9"/>
        <v/>
      </c>
      <c r="E156" s="85"/>
      <c r="F156" s="80" t="str">
        <f t="shared" si="30"/>
        <v/>
      </c>
      <c r="G156" s="118"/>
      <c r="H156" s="80" t="str">
        <f t="shared" si="31"/>
        <v/>
      </c>
      <c r="I156" s="80" t="str">
        <f t="shared" si="32"/>
        <v/>
      </c>
      <c r="J156" s="117"/>
      <c r="K156" s="117"/>
      <c r="L156" s="117"/>
      <c r="M156" s="84"/>
      <c r="O156" s="75" t="str">
        <f t="shared" si="33"/>
        <v/>
      </c>
      <c r="P156" s="75" t="str">
        <f t="shared" si="34"/>
        <v/>
      </c>
      <c r="Q156" s="75" t="str">
        <f t="shared" si="35"/>
        <v/>
      </c>
      <c r="R156" s="75" t="str">
        <f t="shared" si="36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9"/>
        <v/>
      </c>
      <c r="E157" s="85"/>
      <c r="F157" s="80" t="str">
        <f t="shared" si="30"/>
        <v/>
      </c>
      <c r="G157" s="118"/>
      <c r="H157" s="80" t="str">
        <f t="shared" si="31"/>
        <v/>
      </c>
      <c r="I157" s="80" t="str">
        <f t="shared" si="32"/>
        <v/>
      </c>
      <c r="J157" s="117"/>
      <c r="K157" s="117"/>
      <c r="L157" s="117"/>
      <c r="M157" s="84"/>
      <c r="N157" s="328"/>
      <c r="O157" s="75" t="str">
        <f t="shared" si="33"/>
        <v/>
      </c>
      <c r="P157" s="75" t="str">
        <f t="shared" si="34"/>
        <v/>
      </c>
      <c r="Q157" s="75" t="str">
        <f t="shared" si="35"/>
        <v/>
      </c>
      <c r="R157" s="75" t="str">
        <f t="shared" si="36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9"/>
        <v/>
      </c>
      <c r="E158" s="85"/>
      <c r="F158" s="80" t="str">
        <f t="shared" si="30"/>
        <v/>
      </c>
      <c r="G158" s="118"/>
      <c r="H158" s="80" t="str">
        <f t="shared" si="31"/>
        <v/>
      </c>
      <c r="I158" s="80" t="str">
        <f t="shared" si="32"/>
        <v/>
      </c>
      <c r="J158" s="117"/>
      <c r="K158" s="117"/>
      <c r="L158" s="117"/>
      <c r="M158" s="84"/>
      <c r="O158" s="75" t="str">
        <f t="shared" si="33"/>
        <v/>
      </c>
      <c r="P158" s="75" t="str">
        <f t="shared" si="34"/>
        <v/>
      </c>
      <c r="Q158" s="75" t="str">
        <f t="shared" si="35"/>
        <v/>
      </c>
      <c r="R158" s="75" t="str">
        <f t="shared" si="36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9"/>
        <v/>
      </c>
      <c r="E159" s="85"/>
      <c r="F159" s="80" t="str">
        <f t="shared" si="30"/>
        <v/>
      </c>
      <c r="G159" s="118"/>
      <c r="H159" s="80" t="str">
        <f t="shared" si="31"/>
        <v/>
      </c>
      <c r="I159" s="80" t="str">
        <f t="shared" si="32"/>
        <v/>
      </c>
      <c r="J159" s="117"/>
      <c r="K159" s="117"/>
      <c r="L159" s="117"/>
      <c r="M159" s="84"/>
      <c r="N159" s="328"/>
      <c r="O159" s="75" t="str">
        <f t="shared" si="33"/>
        <v/>
      </c>
      <c r="P159" s="75" t="str">
        <f t="shared" si="34"/>
        <v/>
      </c>
      <c r="Q159" s="75" t="str">
        <f t="shared" si="35"/>
        <v/>
      </c>
      <c r="R159" s="75" t="str">
        <f t="shared" si="36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9"/>
        <v/>
      </c>
      <c r="E160" s="85"/>
      <c r="F160" s="80" t="str">
        <f t="shared" si="30"/>
        <v/>
      </c>
      <c r="G160" s="118"/>
      <c r="H160" s="80" t="str">
        <f t="shared" si="31"/>
        <v/>
      </c>
      <c r="I160" s="80" t="str">
        <f t="shared" si="32"/>
        <v/>
      </c>
      <c r="J160" s="117"/>
      <c r="K160" s="117"/>
      <c r="L160" s="117"/>
      <c r="M160" s="84"/>
      <c r="O160" s="75" t="str">
        <f t="shared" si="33"/>
        <v/>
      </c>
      <c r="P160" s="75" t="str">
        <f t="shared" si="34"/>
        <v/>
      </c>
      <c r="Q160" s="75" t="str">
        <f t="shared" si="35"/>
        <v/>
      </c>
      <c r="R160" s="75" t="str">
        <f t="shared" si="36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9"/>
        <v/>
      </c>
      <c r="E161" s="85"/>
      <c r="F161" s="80" t="str">
        <f t="shared" si="30"/>
        <v/>
      </c>
      <c r="G161" s="118"/>
      <c r="H161" s="80" t="str">
        <f t="shared" si="31"/>
        <v/>
      </c>
      <c r="I161" s="80" t="str">
        <f t="shared" si="32"/>
        <v/>
      </c>
      <c r="J161" s="117"/>
      <c r="K161" s="117"/>
      <c r="L161" s="117"/>
      <c r="M161" s="84"/>
      <c r="O161" s="75" t="str">
        <f t="shared" si="33"/>
        <v/>
      </c>
      <c r="P161" s="75" t="str">
        <f t="shared" si="34"/>
        <v/>
      </c>
      <c r="Q161" s="75" t="str">
        <f t="shared" si="35"/>
        <v/>
      </c>
      <c r="R161" s="75" t="str">
        <f t="shared" si="36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9"/>
        <v/>
      </c>
      <c r="E162" s="85"/>
      <c r="F162" s="80" t="str">
        <f t="shared" si="30"/>
        <v/>
      </c>
      <c r="G162" s="118"/>
      <c r="H162" s="80" t="str">
        <f t="shared" si="31"/>
        <v/>
      </c>
      <c r="I162" s="80" t="str">
        <f t="shared" si="32"/>
        <v/>
      </c>
      <c r="J162" s="117"/>
      <c r="K162" s="117"/>
      <c r="L162" s="117"/>
      <c r="M162" s="84"/>
      <c r="O162" s="75" t="str">
        <f t="shared" si="33"/>
        <v/>
      </c>
      <c r="P162" s="75" t="str">
        <f t="shared" si="34"/>
        <v/>
      </c>
      <c r="Q162" s="75" t="str">
        <f t="shared" si="35"/>
        <v/>
      </c>
      <c r="R162" s="75" t="str">
        <f t="shared" si="36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9"/>
        <v/>
      </c>
      <c r="E163" s="85"/>
      <c r="F163" s="80" t="str">
        <f t="shared" si="30"/>
        <v/>
      </c>
      <c r="G163" s="118"/>
      <c r="H163" s="80" t="str">
        <f t="shared" si="31"/>
        <v/>
      </c>
      <c r="I163" s="80" t="str">
        <f t="shared" si="32"/>
        <v/>
      </c>
      <c r="J163" s="117"/>
      <c r="K163" s="117"/>
      <c r="L163" s="117"/>
      <c r="M163" s="84"/>
      <c r="O163" s="75" t="str">
        <f t="shared" si="33"/>
        <v/>
      </c>
      <c r="P163" s="75" t="str">
        <f t="shared" si="34"/>
        <v/>
      </c>
      <c r="Q163" s="75" t="str">
        <f t="shared" si="35"/>
        <v/>
      </c>
      <c r="R163" s="75" t="str">
        <f t="shared" si="36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9"/>
        <v/>
      </c>
      <c r="E164" s="85"/>
      <c r="F164" s="80" t="str">
        <f t="shared" si="30"/>
        <v/>
      </c>
      <c r="G164" s="118"/>
      <c r="H164" s="80" t="str">
        <f t="shared" si="31"/>
        <v/>
      </c>
      <c r="I164" s="80" t="str">
        <f t="shared" si="32"/>
        <v/>
      </c>
      <c r="J164" s="117"/>
      <c r="K164" s="117"/>
      <c r="L164" s="117"/>
      <c r="M164" s="84"/>
      <c r="O164" s="75" t="str">
        <f t="shared" si="33"/>
        <v/>
      </c>
      <c r="P164" s="75" t="str">
        <f t="shared" si="34"/>
        <v/>
      </c>
      <c r="Q164" s="75" t="str">
        <f t="shared" si="35"/>
        <v/>
      </c>
      <c r="R164" s="75" t="str">
        <f t="shared" si="36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9"/>
        <v/>
      </c>
      <c r="E165" s="85"/>
      <c r="F165" s="80" t="str">
        <f t="shared" si="30"/>
        <v/>
      </c>
      <c r="G165" s="118"/>
      <c r="H165" s="80" t="str">
        <f t="shared" si="31"/>
        <v/>
      </c>
      <c r="I165" s="80" t="str">
        <f t="shared" si="32"/>
        <v/>
      </c>
      <c r="J165" s="117"/>
      <c r="K165" s="117"/>
      <c r="L165" s="117"/>
      <c r="M165" s="84"/>
      <c r="O165" s="75" t="str">
        <f t="shared" si="33"/>
        <v/>
      </c>
      <c r="P165" s="75" t="str">
        <f t="shared" si="34"/>
        <v/>
      </c>
      <c r="Q165" s="75" t="str">
        <f t="shared" si="35"/>
        <v/>
      </c>
      <c r="R165" s="75" t="str">
        <f t="shared" si="36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9"/>
        <v/>
      </c>
      <c r="E166" s="85"/>
      <c r="F166" s="80" t="str">
        <f t="shared" si="30"/>
        <v/>
      </c>
      <c r="G166" s="118"/>
      <c r="H166" s="80" t="str">
        <f t="shared" si="31"/>
        <v/>
      </c>
      <c r="I166" s="80" t="str">
        <f t="shared" si="32"/>
        <v/>
      </c>
      <c r="J166" s="117"/>
      <c r="K166" s="117"/>
      <c r="L166" s="117"/>
      <c r="M166" s="84"/>
      <c r="O166" s="75" t="str">
        <f t="shared" si="33"/>
        <v/>
      </c>
      <c r="P166" s="75" t="str">
        <f t="shared" si="34"/>
        <v/>
      </c>
      <c r="Q166" s="75" t="str">
        <f t="shared" si="35"/>
        <v/>
      </c>
      <c r="R166" s="75" t="str">
        <f t="shared" si="36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9"/>
        <v/>
      </c>
      <c r="E167" s="85"/>
      <c r="F167" s="80" t="str">
        <f t="shared" si="30"/>
        <v/>
      </c>
      <c r="G167" s="118"/>
      <c r="H167" s="80" t="str">
        <f t="shared" si="31"/>
        <v/>
      </c>
      <c r="I167" s="80" t="str">
        <f t="shared" si="32"/>
        <v/>
      </c>
      <c r="J167" s="117"/>
      <c r="K167" s="117"/>
      <c r="L167" s="117"/>
      <c r="M167" s="84"/>
      <c r="O167" s="75" t="str">
        <f t="shared" si="33"/>
        <v/>
      </c>
      <c r="P167" s="75" t="str">
        <f t="shared" si="34"/>
        <v/>
      </c>
      <c r="Q167" s="75" t="str">
        <f t="shared" si="35"/>
        <v/>
      </c>
      <c r="R167" s="75" t="str">
        <f t="shared" si="36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9"/>
        <v/>
      </c>
      <c r="E168" s="85"/>
      <c r="F168" s="80" t="str">
        <f t="shared" si="30"/>
        <v/>
      </c>
      <c r="G168" s="118"/>
      <c r="H168" s="80" t="str">
        <f t="shared" si="31"/>
        <v/>
      </c>
      <c r="I168" s="80" t="str">
        <f t="shared" si="32"/>
        <v/>
      </c>
      <c r="J168" s="117"/>
      <c r="K168" s="117"/>
      <c r="L168" s="117"/>
      <c r="M168" s="84"/>
      <c r="O168" s="75" t="str">
        <f t="shared" si="33"/>
        <v/>
      </c>
      <c r="P168" s="75" t="str">
        <f t="shared" si="34"/>
        <v/>
      </c>
      <c r="Q168" s="75" t="str">
        <f t="shared" si="35"/>
        <v/>
      </c>
      <c r="R168" s="75" t="str">
        <f t="shared" si="36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9"/>
        <v/>
      </c>
      <c r="E169" s="85"/>
      <c r="F169" s="80" t="str">
        <f t="shared" si="30"/>
        <v/>
      </c>
      <c r="G169" s="118"/>
      <c r="H169" s="80" t="str">
        <f t="shared" si="31"/>
        <v/>
      </c>
      <c r="I169" s="80" t="str">
        <f t="shared" si="32"/>
        <v/>
      </c>
      <c r="J169" s="117"/>
      <c r="K169" s="117"/>
      <c r="L169" s="117"/>
      <c r="M169" s="84"/>
      <c r="O169" s="75" t="str">
        <f t="shared" si="33"/>
        <v/>
      </c>
      <c r="P169" s="75" t="str">
        <f t="shared" si="34"/>
        <v/>
      </c>
      <c r="Q169" s="75" t="str">
        <f t="shared" si="35"/>
        <v/>
      </c>
      <c r="R169" s="75" t="str">
        <f t="shared" si="36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9"/>
        <v/>
      </c>
      <c r="E170" s="85"/>
      <c r="F170" s="80" t="str">
        <f t="shared" si="30"/>
        <v/>
      </c>
      <c r="G170" s="118"/>
      <c r="H170" s="80" t="str">
        <f t="shared" si="31"/>
        <v/>
      </c>
      <c r="I170" s="80" t="str">
        <f t="shared" si="32"/>
        <v/>
      </c>
      <c r="J170" s="117"/>
      <c r="K170" s="117"/>
      <c r="L170" s="117"/>
      <c r="M170" s="84"/>
      <c r="O170" s="75" t="str">
        <f t="shared" si="33"/>
        <v/>
      </c>
      <c r="P170" s="75" t="str">
        <f t="shared" si="34"/>
        <v/>
      </c>
      <c r="Q170" s="75" t="str">
        <f t="shared" si="35"/>
        <v/>
      </c>
      <c r="R170" s="75" t="str">
        <f t="shared" si="36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9"/>
        <v/>
      </c>
      <c r="E171" s="85"/>
      <c r="F171" s="80" t="str">
        <f t="shared" si="30"/>
        <v/>
      </c>
      <c r="G171" s="118"/>
      <c r="H171" s="80" t="str">
        <f t="shared" si="31"/>
        <v/>
      </c>
      <c r="I171" s="80" t="str">
        <f t="shared" si="32"/>
        <v/>
      </c>
      <c r="J171" s="117"/>
      <c r="K171" s="117"/>
      <c r="L171" s="117"/>
      <c r="M171" s="84"/>
      <c r="O171" s="75" t="str">
        <f t="shared" si="33"/>
        <v/>
      </c>
      <c r="P171" s="75" t="str">
        <f t="shared" si="34"/>
        <v/>
      </c>
      <c r="Q171" s="75" t="str">
        <f t="shared" si="35"/>
        <v/>
      </c>
      <c r="R171" s="75" t="str">
        <f t="shared" si="36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9"/>
        <v/>
      </c>
      <c r="E172" s="85"/>
      <c r="F172" s="80" t="str">
        <f t="shared" si="30"/>
        <v/>
      </c>
      <c r="G172" s="118"/>
      <c r="H172" s="80" t="str">
        <f t="shared" si="31"/>
        <v/>
      </c>
      <c r="I172" s="80" t="str">
        <f t="shared" si="32"/>
        <v/>
      </c>
      <c r="J172" s="117"/>
      <c r="K172" s="117"/>
      <c r="L172" s="117"/>
      <c r="M172" s="84"/>
      <c r="O172" s="75" t="str">
        <f t="shared" si="33"/>
        <v/>
      </c>
      <c r="P172" s="75" t="str">
        <f t="shared" si="34"/>
        <v/>
      </c>
      <c r="Q172" s="75" t="str">
        <f t="shared" si="35"/>
        <v/>
      </c>
      <c r="R172" s="75" t="str">
        <f t="shared" si="36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9"/>
        <v/>
      </c>
      <c r="E173" s="85"/>
      <c r="F173" s="80" t="str">
        <f t="shared" si="30"/>
        <v/>
      </c>
      <c r="G173" s="118"/>
      <c r="H173" s="80" t="str">
        <f t="shared" si="31"/>
        <v/>
      </c>
      <c r="I173" s="80" t="str">
        <f t="shared" si="32"/>
        <v/>
      </c>
      <c r="J173" s="117"/>
      <c r="K173" s="117"/>
      <c r="L173" s="117"/>
      <c r="M173" s="84"/>
      <c r="O173" s="75" t="str">
        <f t="shared" si="33"/>
        <v/>
      </c>
      <c r="P173" s="75" t="str">
        <f t="shared" si="34"/>
        <v/>
      </c>
      <c r="Q173" s="75" t="str">
        <f t="shared" si="35"/>
        <v/>
      </c>
      <c r="R173" s="75" t="str">
        <f t="shared" si="36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9"/>
        <v/>
      </c>
      <c r="E174" s="85"/>
      <c r="F174" s="80" t="str">
        <f t="shared" si="30"/>
        <v/>
      </c>
      <c r="G174" s="118"/>
      <c r="H174" s="80" t="str">
        <f t="shared" si="31"/>
        <v/>
      </c>
      <c r="I174" s="80" t="str">
        <f t="shared" si="32"/>
        <v/>
      </c>
      <c r="J174" s="117"/>
      <c r="K174" s="117"/>
      <c r="L174" s="117"/>
      <c r="M174" s="84"/>
      <c r="O174" s="75" t="str">
        <f t="shared" si="33"/>
        <v/>
      </c>
      <c r="P174" s="75" t="str">
        <f t="shared" si="34"/>
        <v/>
      </c>
      <c r="Q174" s="75" t="str">
        <f t="shared" si="35"/>
        <v/>
      </c>
      <c r="R174" s="75" t="str">
        <f t="shared" si="36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9"/>
        <v/>
      </c>
      <c r="E175" s="85"/>
      <c r="F175" s="80" t="str">
        <f t="shared" si="30"/>
        <v/>
      </c>
      <c r="G175" s="118"/>
      <c r="H175" s="80" t="str">
        <f t="shared" si="31"/>
        <v/>
      </c>
      <c r="I175" s="80" t="str">
        <f t="shared" si="32"/>
        <v/>
      </c>
      <c r="J175" s="117"/>
      <c r="K175" s="117"/>
      <c r="L175" s="117"/>
      <c r="M175" s="84"/>
      <c r="O175" s="75" t="str">
        <f t="shared" si="33"/>
        <v/>
      </c>
      <c r="P175" s="75" t="str">
        <f t="shared" si="34"/>
        <v/>
      </c>
      <c r="Q175" s="75" t="str">
        <f t="shared" si="35"/>
        <v/>
      </c>
      <c r="R175" s="75" t="str">
        <f t="shared" si="36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9"/>
        <v/>
      </c>
      <c r="E176" s="85"/>
      <c r="F176" s="80" t="str">
        <f t="shared" si="30"/>
        <v/>
      </c>
      <c r="G176" s="118"/>
      <c r="H176" s="80" t="str">
        <f t="shared" si="31"/>
        <v/>
      </c>
      <c r="I176" s="80" t="str">
        <f t="shared" si="32"/>
        <v/>
      </c>
      <c r="J176" s="117"/>
      <c r="K176" s="117"/>
      <c r="L176" s="117"/>
      <c r="M176" s="84"/>
      <c r="O176" s="75" t="str">
        <f t="shared" si="33"/>
        <v/>
      </c>
      <c r="P176" s="75" t="str">
        <f t="shared" si="34"/>
        <v/>
      </c>
      <c r="Q176" s="75" t="str">
        <f t="shared" si="35"/>
        <v/>
      </c>
      <c r="R176" s="75" t="str">
        <f t="shared" si="36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9"/>
        <v/>
      </c>
      <c r="E177" s="85"/>
      <c r="F177" s="80" t="str">
        <f t="shared" si="30"/>
        <v/>
      </c>
      <c r="G177" s="118"/>
      <c r="H177" s="80" t="str">
        <f t="shared" si="31"/>
        <v/>
      </c>
      <c r="I177" s="80" t="str">
        <f t="shared" si="32"/>
        <v/>
      </c>
      <c r="J177" s="117"/>
      <c r="K177" s="117"/>
      <c r="L177" s="117"/>
      <c r="M177" s="84"/>
      <c r="O177" s="75" t="str">
        <f t="shared" si="33"/>
        <v/>
      </c>
      <c r="P177" s="75" t="str">
        <f t="shared" si="34"/>
        <v/>
      </c>
      <c r="Q177" s="75" t="str">
        <f t="shared" si="35"/>
        <v/>
      </c>
      <c r="R177" s="75" t="str">
        <f t="shared" si="36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9"/>
        <v/>
      </c>
      <c r="E178" s="85"/>
      <c r="F178" s="80" t="str">
        <f t="shared" si="30"/>
        <v/>
      </c>
      <c r="G178" s="118"/>
      <c r="H178" s="80" t="str">
        <f t="shared" si="31"/>
        <v/>
      </c>
      <c r="I178" s="80" t="str">
        <f t="shared" si="32"/>
        <v/>
      </c>
      <c r="J178" s="117"/>
      <c r="K178" s="117"/>
      <c r="L178" s="117"/>
      <c r="M178" s="84"/>
      <c r="O178" s="75" t="str">
        <f t="shared" si="33"/>
        <v/>
      </c>
      <c r="P178" s="75" t="str">
        <f t="shared" si="34"/>
        <v/>
      </c>
      <c r="Q178" s="75" t="str">
        <f t="shared" si="35"/>
        <v/>
      </c>
      <c r="R178" s="75" t="str">
        <f t="shared" si="36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9"/>
        <v/>
      </c>
      <c r="E179" s="85"/>
      <c r="F179" s="80" t="str">
        <f t="shared" si="30"/>
        <v/>
      </c>
      <c r="G179" s="118"/>
      <c r="H179" s="80" t="str">
        <f t="shared" si="31"/>
        <v/>
      </c>
      <c r="I179" s="80" t="str">
        <f t="shared" si="32"/>
        <v/>
      </c>
      <c r="J179" s="117"/>
      <c r="K179" s="117"/>
      <c r="L179" s="117"/>
      <c r="M179" s="84"/>
      <c r="O179" s="75" t="str">
        <f t="shared" si="33"/>
        <v/>
      </c>
      <c r="P179" s="75" t="str">
        <f t="shared" si="34"/>
        <v/>
      </c>
      <c r="Q179" s="75" t="str">
        <f t="shared" si="35"/>
        <v/>
      </c>
      <c r="R179" s="75" t="str">
        <f t="shared" si="36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9"/>
        <v/>
      </c>
      <c r="E180" s="85"/>
      <c r="F180" s="80" t="str">
        <f t="shared" si="30"/>
        <v/>
      </c>
      <c r="G180" s="118"/>
      <c r="H180" s="80" t="str">
        <f t="shared" si="31"/>
        <v/>
      </c>
      <c r="I180" s="80" t="str">
        <f t="shared" si="32"/>
        <v/>
      </c>
      <c r="J180" s="117"/>
      <c r="K180" s="117"/>
      <c r="L180" s="117"/>
      <c r="M180" s="84"/>
      <c r="O180" s="75" t="str">
        <f t="shared" si="33"/>
        <v/>
      </c>
      <c r="P180" s="75" t="str">
        <f t="shared" si="34"/>
        <v/>
      </c>
      <c r="Q180" s="75" t="str">
        <f t="shared" si="35"/>
        <v/>
      </c>
      <c r="R180" s="75" t="str">
        <f t="shared" si="36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9"/>
        <v/>
      </c>
      <c r="E181" s="85"/>
      <c r="F181" s="80" t="str">
        <f t="shared" si="30"/>
        <v/>
      </c>
      <c r="G181" s="118"/>
      <c r="H181" s="80" t="str">
        <f t="shared" si="31"/>
        <v/>
      </c>
      <c r="I181" s="80" t="str">
        <f t="shared" si="32"/>
        <v/>
      </c>
      <c r="J181" s="117"/>
      <c r="K181" s="117"/>
      <c r="L181" s="117"/>
      <c r="M181" s="84"/>
      <c r="O181" s="75" t="str">
        <f t="shared" si="33"/>
        <v/>
      </c>
      <c r="P181" s="75" t="str">
        <f t="shared" si="34"/>
        <v/>
      </c>
      <c r="Q181" s="75" t="str">
        <f t="shared" si="35"/>
        <v/>
      </c>
      <c r="R181" s="75" t="str">
        <f t="shared" si="36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9"/>
        <v/>
      </c>
      <c r="E182" s="85"/>
      <c r="F182" s="80" t="str">
        <f t="shared" si="30"/>
        <v/>
      </c>
      <c r="G182" s="118"/>
      <c r="H182" s="80" t="str">
        <f t="shared" si="31"/>
        <v/>
      </c>
      <c r="I182" s="80" t="str">
        <f t="shared" si="32"/>
        <v/>
      </c>
      <c r="J182" s="117"/>
      <c r="K182" s="117"/>
      <c r="L182" s="117"/>
      <c r="M182" s="84"/>
      <c r="O182" s="75" t="str">
        <f t="shared" si="33"/>
        <v/>
      </c>
      <c r="P182" s="75" t="str">
        <f t="shared" si="34"/>
        <v/>
      </c>
      <c r="Q182" s="75" t="str">
        <f t="shared" si="35"/>
        <v/>
      </c>
      <c r="R182" s="75" t="str">
        <f t="shared" si="36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9"/>
        <v/>
      </c>
      <c r="E183" s="85"/>
      <c r="F183" s="80" t="str">
        <f t="shared" si="30"/>
        <v/>
      </c>
      <c r="G183" s="118"/>
      <c r="H183" s="80" t="str">
        <f t="shared" si="31"/>
        <v/>
      </c>
      <c r="I183" s="80" t="str">
        <f t="shared" si="32"/>
        <v/>
      </c>
      <c r="J183" s="117"/>
      <c r="K183" s="117"/>
      <c r="L183" s="117"/>
      <c r="M183" s="84"/>
      <c r="O183" s="75" t="str">
        <f t="shared" si="33"/>
        <v/>
      </c>
      <c r="P183" s="75" t="str">
        <f t="shared" si="34"/>
        <v/>
      </c>
      <c r="Q183" s="75" t="str">
        <f t="shared" si="35"/>
        <v/>
      </c>
      <c r="R183" s="75" t="str">
        <f t="shared" si="36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9"/>
        <v/>
      </c>
      <c r="E184" s="85"/>
      <c r="F184" s="80" t="str">
        <f t="shared" si="30"/>
        <v/>
      </c>
      <c r="G184" s="118"/>
      <c r="H184" s="80" t="str">
        <f t="shared" si="31"/>
        <v/>
      </c>
      <c r="I184" s="80" t="str">
        <f t="shared" si="32"/>
        <v/>
      </c>
      <c r="J184" s="117"/>
      <c r="K184" s="117"/>
      <c r="L184" s="117"/>
      <c r="M184" s="84"/>
      <c r="O184" s="75" t="str">
        <f t="shared" si="33"/>
        <v/>
      </c>
      <c r="P184" s="75" t="str">
        <f t="shared" si="34"/>
        <v/>
      </c>
      <c r="Q184" s="75" t="str">
        <f t="shared" si="35"/>
        <v/>
      </c>
      <c r="R184" s="75" t="str">
        <f t="shared" si="36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9"/>
        <v/>
      </c>
      <c r="E185" s="85"/>
      <c r="F185" s="80" t="str">
        <f t="shared" si="30"/>
        <v/>
      </c>
      <c r="G185" s="118"/>
      <c r="H185" s="80" t="str">
        <f t="shared" si="31"/>
        <v/>
      </c>
      <c r="I185" s="80" t="str">
        <f t="shared" si="32"/>
        <v/>
      </c>
      <c r="J185" s="117"/>
      <c r="K185" s="117"/>
      <c r="L185" s="117"/>
      <c r="M185" s="84"/>
      <c r="O185" s="75" t="str">
        <f t="shared" si="33"/>
        <v/>
      </c>
      <c r="P185" s="75" t="str">
        <f t="shared" si="34"/>
        <v/>
      </c>
      <c r="Q185" s="75" t="str">
        <f t="shared" si="35"/>
        <v/>
      </c>
      <c r="R185" s="75" t="str">
        <f t="shared" si="36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9"/>
        <v/>
      </c>
      <c r="E186" s="85"/>
      <c r="F186" s="80" t="str">
        <f t="shared" si="30"/>
        <v/>
      </c>
      <c r="G186" s="118"/>
      <c r="H186" s="80" t="str">
        <f t="shared" si="31"/>
        <v/>
      </c>
      <c r="I186" s="80" t="str">
        <f t="shared" si="32"/>
        <v/>
      </c>
      <c r="J186" s="117"/>
      <c r="K186" s="117"/>
      <c r="L186" s="117"/>
      <c r="M186" s="84"/>
      <c r="O186" s="75" t="str">
        <f t="shared" si="33"/>
        <v/>
      </c>
      <c r="P186" s="75" t="str">
        <f t="shared" si="34"/>
        <v/>
      </c>
      <c r="Q186" s="75" t="str">
        <f t="shared" si="35"/>
        <v/>
      </c>
      <c r="R186" s="75" t="str">
        <f t="shared" si="36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9"/>
        <v/>
      </c>
      <c r="E187" s="85"/>
      <c r="F187" s="80" t="str">
        <f t="shared" si="30"/>
        <v/>
      </c>
      <c r="G187" s="118"/>
      <c r="H187" s="80" t="str">
        <f t="shared" si="31"/>
        <v/>
      </c>
      <c r="I187" s="80" t="str">
        <f t="shared" si="32"/>
        <v/>
      </c>
      <c r="J187" s="117"/>
      <c r="K187" s="117"/>
      <c r="L187" s="117"/>
      <c r="M187" s="84"/>
      <c r="O187" s="75" t="str">
        <f t="shared" si="33"/>
        <v/>
      </c>
      <c r="P187" s="75" t="str">
        <f t="shared" si="34"/>
        <v/>
      </c>
      <c r="Q187" s="75" t="str">
        <f t="shared" si="35"/>
        <v/>
      </c>
      <c r="R187" s="75" t="str">
        <f t="shared" si="36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9"/>
        <v/>
      </c>
      <c r="E188" s="85"/>
      <c r="F188" s="80" t="str">
        <f t="shared" si="30"/>
        <v/>
      </c>
      <c r="G188" s="118"/>
      <c r="H188" s="80" t="str">
        <f t="shared" si="31"/>
        <v/>
      </c>
      <c r="I188" s="80" t="str">
        <f t="shared" si="32"/>
        <v/>
      </c>
      <c r="J188" s="117"/>
      <c r="K188" s="117"/>
      <c r="L188" s="117"/>
      <c r="M188" s="84"/>
      <c r="O188" s="75" t="str">
        <f t="shared" si="33"/>
        <v/>
      </c>
      <c r="P188" s="75" t="str">
        <f t="shared" si="34"/>
        <v/>
      </c>
      <c r="Q188" s="75" t="str">
        <f t="shared" si="35"/>
        <v/>
      </c>
      <c r="R188" s="75" t="str">
        <f t="shared" si="36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9"/>
        <v/>
      </c>
      <c r="E189" s="85"/>
      <c r="F189" s="80" t="str">
        <f t="shared" si="30"/>
        <v/>
      </c>
      <c r="G189" s="118"/>
      <c r="H189" s="80" t="str">
        <f t="shared" si="31"/>
        <v/>
      </c>
      <c r="I189" s="80" t="str">
        <f t="shared" si="32"/>
        <v/>
      </c>
      <c r="J189" s="117"/>
      <c r="K189" s="117"/>
      <c r="L189" s="117"/>
      <c r="M189" s="84"/>
      <c r="O189" s="75" t="str">
        <f t="shared" si="33"/>
        <v/>
      </c>
      <c r="P189" s="75" t="str">
        <f t="shared" si="34"/>
        <v/>
      </c>
      <c r="Q189" s="75" t="str">
        <f t="shared" si="35"/>
        <v/>
      </c>
      <c r="R189" s="75" t="str">
        <f t="shared" si="36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9"/>
        <v/>
      </c>
      <c r="E190" s="85"/>
      <c r="F190" s="80" t="str">
        <f t="shared" si="30"/>
        <v/>
      </c>
      <c r="G190" s="118"/>
      <c r="H190" s="80" t="str">
        <f t="shared" si="31"/>
        <v/>
      </c>
      <c r="I190" s="80" t="str">
        <f t="shared" si="32"/>
        <v/>
      </c>
      <c r="J190" s="117"/>
      <c r="K190" s="117"/>
      <c r="L190" s="117"/>
      <c r="M190" s="84"/>
      <c r="O190" s="75" t="str">
        <f t="shared" si="33"/>
        <v/>
      </c>
      <c r="P190" s="75" t="str">
        <f t="shared" si="34"/>
        <v/>
      </c>
      <c r="Q190" s="75" t="str">
        <f t="shared" si="35"/>
        <v/>
      </c>
      <c r="R190" s="75" t="str">
        <f t="shared" si="36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9"/>
        <v/>
      </c>
      <c r="E191" s="85"/>
      <c r="F191" s="80" t="str">
        <f t="shared" si="30"/>
        <v/>
      </c>
      <c r="G191" s="118"/>
      <c r="H191" s="80" t="str">
        <f t="shared" si="31"/>
        <v/>
      </c>
      <c r="I191" s="80" t="str">
        <f t="shared" si="32"/>
        <v/>
      </c>
      <c r="J191" s="117"/>
      <c r="K191" s="117"/>
      <c r="L191" s="117"/>
      <c r="M191" s="84"/>
      <c r="O191" s="75" t="str">
        <f t="shared" si="33"/>
        <v/>
      </c>
      <c r="P191" s="75" t="str">
        <f t="shared" si="34"/>
        <v/>
      </c>
      <c r="Q191" s="75" t="str">
        <f t="shared" si="35"/>
        <v/>
      </c>
      <c r="R191" s="75" t="str">
        <f t="shared" si="36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9"/>
        <v/>
      </c>
      <c r="E192" s="85"/>
      <c r="F192" s="80" t="str">
        <f t="shared" si="30"/>
        <v/>
      </c>
      <c r="G192" s="118"/>
      <c r="H192" s="80" t="str">
        <f t="shared" si="31"/>
        <v/>
      </c>
      <c r="I192" s="80" t="str">
        <f t="shared" si="32"/>
        <v/>
      </c>
      <c r="J192" s="117"/>
      <c r="K192" s="117"/>
      <c r="L192" s="117"/>
      <c r="M192" s="84"/>
      <c r="O192" s="75" t="str">
        <f t="shared" si="33"/>
        <v/>
      </c>
      <c r="P192" s="75" t="str">
        <f t="shared" si="34"/>
        <v/>
      </c>
      <c r="Q192" s="75" t="str">
        <f t="shared" si="35"/>
        <v/>
      </c>
      <c r="R192" s="75" t="str">
        <f t="shared" si="36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9"/>
        <v/>
      </c>
      <c r="E193" s="85"/>
      <c r="F193" s="80" t="str">
        <f t="shared" si="30"/>
        <v/>
      </c>
      <c r="G193" s="118"/>
      <c r="H193" s="80" t="str">
        <f t="shared" si="31"/>
        <v/>
      </c>
      <c r="I193" s="80" t="str">
        <f t="shared" si="32"/>
        <v/>
      </c>
      <c r="J193" s="117"/>
      <c r="K193" s="117"/>
      <c r="L193" s="117"/>
      <c r="M193" s="84"/>
      <c r="O193" s="75" t="str">
        <f t="shared" si="33"/>
        <v/>
      </c>
      <c r="P193" s="75" t="str">
        <f t="shared" si="34"/>
        <v/>
      </c>
      <c r="Q193" s="75" t="str">
        <f t="shared" si="35"/>
        <v/>
      </c>
      <c r="R193" s="75" t="str">
        <f t="shared" si="36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9"/>
        <v/>
      </c>
      <c r="E194" s="85"/>
      <c r="F194" s="80" t="str">
        <f t="shared" si="30"/>
        <v/>
      </c>
      <c r="G194" s="118"/>
      <c r="H194" s="80" t="str">
        <f t="shared" si="31"/>
        <v/>
      </c>
      <c r="I194" s="80" t="str">
        <f t="shared" si="32"/>
        <v/>
      </c>
      <c r="J194" s="117"/>
      <c r="K194" s="117"/>
      <c r="L194" s="117"/>
      <c r="M194" s="84"/>
      <c r="O194" s="75" t="str">
        <f t="shared" si="33"/>
        <v/>
      </c>
      <c r="P194" s="75" t="str">
        <f t="shared" si="34"/>
        <v/>
      </c>
      <c r="Q194" s="75" t="str">
        <f t="shared" si="35"/>
        <v/>
      </c>
      <c r="R194" s="75" t="str">
        <f t="shared" si="36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7">IFERROR(VLOOKUP(C195,$S$6:$T$24,2,FALSE),"")</f>
        <v/>
      </c>
      <c r="E195" s="85"/>
      <c r="F195" s="80" t="str">
        <f t="shared" si="30"/>
        <v/>
      </c>
      <c r="G195" s="118"/>
      <c r="H195" s="80" t="str">
        <f t="shared" si="31"/>
        <v/>
      </c>
      <c r="I195" s="80" t="str">
        <f t="shared" si="32"/>
        <v/>
      </c>
      <c r="J195" s="117"/>
      <c r="K195" s="117"/>
      <c r="L195" s="117"/>
      <c r="M195" s="84"/>
      <c r="O195" s="75" t="str">
        <f t="shared" si="33"/>
        <v/>
      </c>
      <c r="P195" s="75" t="str">
        <f t="shared" si="34"/>
        <v/>
      </c>
      <c r="Q195" s="75" t="str">
        <f t="shared" si="35"/>
        <v/>
      </c>
      <c r="R195" s="75" t="str">
        <f t="shared" si="36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7"/>
        <v/>
      </c>
      <c r="E196" s="85"/>
      <c r="F196" s="80" t="str">
        <f t="shared" ref="F196:F259" si="38">IFERROR(VLOOKUP(E196,$V$5:$X$129,2,FALSE),"")</f>
        <v/>
      </c>
      <c r="G196" s="118"/>
      <c r="H196" s="80" t="str">
        <f t="shared" ref="H196:H259" si="39">IFERROR(VLOOKUP(G196,$AB$6:$AC$327,2,FALSE),"")</f>
        <v/>
      </c>
      <c r="I196" s="80" t="str">
        <f t="shared" ref="I196:I259" si="40">IFERROR(VLOOKUP(G196,$AB$6:$AF$327,3,FALSE),"")</f>
        <v/>
      </c>
      <c r="J196" s="117"/>
      <c r="K196" s="117"/>
      <c r="L196" s="117"/>
      <c r="M196" s="84"/>
      <c r="O196" s="75" t="str">
        <f t="shared" ref="O196:O259" si="41">LEFT(E196,3)</f>
        <v/>
      </c>
      <c r="P196" s="75" t="str">
        <f t="shared" ref="P196:P259" si="42">LEFT(E196,2)</f>
        <v/>
      </c>
      <c r="Q196" s="75" t="str">
        <f t="shared" ref="Q196:Q259" si="43">LEFT(C196,3)</f>
        <v/>
      </c>
      <c r="R196" s="75" t="str">
        <f t="shared" ref="R196:R259" si="44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7"/>
        <v/>
      </c>
      <c r="E197" s="85"/>
      <c r="F197" s="80" t="str">
        <f t="shared" si="38"/>
        <v/>
      </c>
      <c r="G197" s="118"/>
      <c r="H197" s="80" t="str">
        <f t="shared" si="39"/>
        <v/>
      </c>
      <c r="I197" s="80" t="str">
        <f t="shared" si="40"/>
        <v/>
      </c>
      <c r="J197" s="117"/>
      <c r="K197" s="117"/>
      <c r="L197" s="117"/>
      <c r="M197" s="84"/>
      <c r="O197" s="75" t="str">
        <f t="shared" si="41"/>
        <v/>
      </c>
      <c r="P197" s="75" t="str">
        <f t="shared" si="42"/>
        <v/>
      </c>
      <c r="Q197" s="75" t="str">
        <f t="shared" si="43"/>
        <v/>
      </c>
      <c r="R197" s="75" t="str">
        <f t="shared" si="44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7"/>
        <v/>
      </c>
      <c r="E198" s="85"/>
      <c r="F198" s="80" t="str">
        <f t="shared" si="38"/>
        <v/>
      </c>
      <c r="G198" s="118"/>
      <c r="H198" s="80" t="str">
        <f t="shared" si="39"/>
        <v/>
      </c>
      <c r="I198" s="80" t="str">
        <f t="shared" si="40"/>
        <v/>
      </c>
      <c r="J198" s="117"/>
      <c r="K198" s="117"/>
      <c r="L198" s="117"/>
      <c r="M198" s="84"/>
      <c r="O198" s="75" t="str">
        <f t="shared" si="41"/>
        <v/>
      </c>
      <c r="P198" s="75" t="str">
        <f t="shared" si="42"/>
        <v/>
      </c>
      <c r="Q198" s="75" t="str">
        <f t="shared" si="43"/>
        <v/>
      </c>
      <c r="R198" s="75" t="str">
        <f t="shared" si="44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7"/>
        <v/>
      </c>
      <c r="E199" s="85"/>
      <c r="F199" s="80" t="str">
        <f t="shared" si="38"/>
        <v/>
      </c>
      <c r="G199" s="118"/>
      <c r="H199" s="80" t="str">
        <f t="shared" si="39"/>
        <v/>
      </c>
      <c r="I199" s="80" t="str">
        <f t="shared" si="40"/>
        <v/>
      </c>
      <c r="J199" s="117"/>
      <c r="K199" s="117"/>
      <c r="L199" s="117"/>
      <c r="M199" s="84"/>
      <c r="O199" s="75" t="str">
        <f t="shared" si="41"/>
        <v/>
      </c>
      <c r="P199" s="75" t="str">
        <f t="shared" si="42"/>
        <v/>
      </c>
      <c r="Q199" s="75" t="str">
        <f t="shared" si="43"/>
        <v/>
      </c>
      <c r="R199" s="75" t="str">
        <f t="shared" si="44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7"/>
        <v/>
      </c>
      <c r="E200" s="85"/>
      <c r="F200" s="80" t="str">
        <f t="shared" si="38"/>
        <v/>
      </c>
      <c r="G200" s="118"/>
      <c r="H200" s="80" t="str">
        <f t="shared" si="39"/>
        <v/>
      </c>
      <c r="I200" s="80" t="str">
        <f t="shared" si="40"/>
        <v/>
      </c>
      <c r="J200" s="117"/>
      <c r="K200" s="117"/>
      <c r="L200" s="117"/>
      <c r="M200" s="84"/>
      <c r="O200" s="75" t="str">
        <f t="shared" si="41"/>
        <v/>
      </c>
      <c r="P200" s="75" t="str">
        <f t="shared" si="42"/>
        <v/>
      </c>
      <c r="Q200" s="75" t="str">
        <f t="shared" si="43"/>
        <v/>
      </c>
      <c r="R200" s="75" t="str">
        <f t="shared" si="44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7"/>
        <v/>
      </c>
      <c r="E201" s="85"/>
      <c r="F201" s="80" t="str">
        <f t="shared" si="38"/>
        <v/>
      </c>
      <c r="G201" s="118"/>
      <c r="H201" s="80" t="str">
        <f t="shared" si="39"/>
        <v/>
      </c>
      <c r="I201" s="80" t="str">
        <f t="shared" si="40"/>
        <v/>
      </c>
      <c r="J201" s="117"/>
      <c r="K201" s="117"/>
      <c r="L201" s="117"/>
      <c r="M201" s="84"/>
      <c r="O201" s="75" t="str">
        <f t="shared" si="41"/>
        <v/>
      </c>
      <c r="P201" s="75" t="str">
        <f t="shared" si="42"/>
        <v/>
      </c>
      <c r="Q201" s="75" t="str">
        <f t="shared" si="43"/>
        <v/>
      </c>
      <c r="R201" s="75" t="str">
        <f t="shared" si="44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7"/>
        <v/>
      </c>
      <c r="E202" s="85"/>
      <c r="F202" s="80" t="str">
        <f t="shared" si="38"/>
        <v/>
      </c>
      <c r="G202" s="118"/>
      <c r="H202" s="80" t="str">
        <f t="shared" si="39"/>
        <v/>
      </c>
      <c r="I202" s="80" t="str">
        <f t="shared" si="40"/>
        <v/>
      </c>
      <c r="J202" s="117"/>
      <c r="K202" s="117"/>
      <c r="L202" s="117"/>
      <c r="M202" s="84"/>
      <c r="O202" s="75" t="str">
        <f t="shared" si="41"/>
        <v/>
      </c>
      <c r="P202" s="75" t="str">
        <f t="shared" si="42"/>
        <v/>
      </c>
      <c r="Q202" s="75" t="str">
        <f t="shared" si="43"/>
        <v/>
      </c>
      <c r="R202" s="75" t="str">
        <f t="shared" si="44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7"/>
        <v/>
      </c>
      <c r="E203" s="85"/>
      <c r="F203" s="80" t="str">
        <f t="shared" si="38"/>
        <v/>
      </c>
      <c r="G203" s="118"/>
      <c r="H203" s="80" t="str">
        <f t="shared" si="39"/>
        <v/>
      </c>
      <c r="I203" s="80" t="str">
        <f t="shared" si="40"/>
        <v/>
      </c>
      <c r="J203" s="117"/>
      <c r="K203" s="117"/>
      <c r="L203" s="117"/>
      <c r="M203" s="84"/>
      <c r="O203" s="75" t="str">
        <f t="shared" si="41"/>
        <v/>
      </c>
      <c r="P203" s="75" t="str">
        <f t="shared" si="42"/>
        <v/>
      </c>
      <c r="Q203" s="75" t="str">
        <f t="shared" si="43"/>
        <v/>
      </c>
      <c r="R203" s="75" t="str">
        <f t="shared" si="44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7"/>
        <v/>
      </c>
      <c r="E204" s="85"/>
      <c r="F204" s="80" t="str">
        <f t="shared" si="38"/>
        <v/>
      </c>
      <c r="G204" s="118"/>
      <c r="H204" s="80" t="str">
        <f t="shared" si="39"/>
        <v/>
      </c>
      <c r="I204" s="80" t="str">
        <f t="shared" si="40"/>
        <v/>
      </c>
      <c r="J204" s="117"/>
      <c r="K204" s="117"/>
      <c r="L204" s="117"/>
      <c r="M204" s="84"/>
      <c r="O204" s="75" t="str">
        <f t="shared" si="41"/>
        <v/>
      </c>
      <c r="P204" s="75" t="str">
        <f t="shared" si="42"/>
        <v/>
      </c>
      <c r="Q204" s="75" t="str">
        <f t="shared" si="43"/>
        <v/>
      </c>
      <c r="R204" s="75" t="str">
        <f t="shared" si="44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7"/>
        <v/>
      </c>
      <c r="E205" s="85"/>
      <c r="F205" s="80" t="str">
        <f t="shared" si="38"/>
        <v/>
      </c>
      <c r="G205" s="118"/>
      <c r="H205" s="80" t="str">
        <f t="shared" si="39"/>
        <v/>
      </c>
      <c r="I205" s="80" t="str">
        <f t="shared" si="40"/>
        <v/>
      </c>
      <c r="J205" s="117"/>
      <c r="K205" s="117"/>
      <c r="L205" s="117"/>
      <c r="M205" s="84"/>
      <c r="O205" s="75" t="str">
        <f t="shared" si="41"/>
        <v/>
      </c>
      <c r="P205" s="75" t="str">
        <f t="shared" si="42"/>
        <v/>
      </c>
      <c r="Q205" s="75" t="str">
        <f t="shared" si="43"/>
        <v/>
      </c>
      <c r="R205" s="75" t="str">
        <f t="shared" si="44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7"/>
        <v/>
      </c>
      <c r="E206" s="85"/>
      <c r="F206" s="80" t="str">
        <f t="shared" si="38"/>
        <v/>
      </c>
      <c r="G206" s="118"/>
      <c r="H206" s="80" t="str">
        <f t="shared" si="39"/>
        <v/>
      </c>
      <c r="I206" s="80" t="str">
        <f t="shared" si="40"/>
        <v/>
      </c>
      <c r="J206" s="117"/>
      <c r="K206" s="117"/>
      <c r="L206" s="117"/>
      <c r="M206" s="84"/>
      <c r="O206" s="75" t="str">
        <f t="shared" si="41"/>
        <v/>
      </c>
      <c r="P206" s="75" t="str">
        <f t="shared" si="42"/>
        <v/>
      </c>
      <c r="Q206" s="75" t="str">
        <f t="shared" si="43"/>
        <v/>
      </c>
      <c r="R206" s="75" t="str">
        <f t="shared" si="44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7"/>
        <v/>
      </c>
      <c r="E207" s="85"/>
      <c r="F207" s="80" t="str">
        <f t="shared" si="38"/>
        <v/>
      </c>
      <c r="G207" s="118"/>
      <c r="H207" s="80" t="str">
        <f t="shared" si="39"/>
        <v/>
      </c>
      <c r="I207" s="80" t="str">
        <f t="shared" si="40"/>
        <v/>
      </c>
      <c r="J207" s="117"/>
      <c r="K207" s="117"/>
      <c r="L207" s="117"/>
      <c r="M207" s="84"/>
      <c r="O207" s="75" t="str">
        <f t="shared" si="41"/>
        <v/>
      </c>
      <c r="P207" s="75" t="str">
        <f t="shared" si="42"/>
        <v/>
      </c>
      <c r="Q207" s="75" t="str">
        <f t="shared" si="43"/>
        <v/>
      </c>
      <c r="R207" s="75" t="str">
        <f t="shared" si="44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7"/>
        <v/>
      </c>
      <c r="E208" s="85"/>
      <c r="F208" s="80" t="str">
        <f t="shared" si="38"/>
        <v/>
      </c>
      <c r="G208" s="118"/>
      <c r="H208" s="80" t="str">
        <f t="shared" si="39"/>
        <v/>
      </c>
      <c r="I208" s="80" t="str">
        <f t="shared" si="40"/>
        <v/>
      </c>
      <c r="J208" s="117"/>
      <c r="K208" s="117"/>
      <c r="L208" s="117"/>
      <c r="M208" s="84"/>
      <c r="O208" s="75" t="str">
        <f t="shared" si="41"/>
        <v/>
      </c>
      <c r="P208" s="75" t="str">
        <f t="shared" si="42"/>
        <v/>
      </c>
      <c r="Q208" s="75" t="str">
        <f t="shared" si="43"/>
        <v/>
      </c>
      <c r="R208" s="75" t="str">
        <f t="shared" si="44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7"/>
        <v/>
      </c>
      <c r="E209" s="85"/>
      <c r="F209" s="80" t="str">
        <f t="shared" si="38"/>
        <v/>
      </c>
      <c r="G209" s="118"/>
      <c r="H209" s="80" t="str">
        <f t="shared" si="39"/>
        <v/>
      </c>
      <c r="I209" s="80" t="str">
        <f t="shared" si="40"/>
        <v/>
      </c>
      <c r="J209" s="117"/>
      <c r="K209" s="117"/>
      <c r="L209" s="117"/>
      <c r="M209" s="84"/>
      <c r="O209" s="75" t="str">
        <f t="shared" si="41"/>
        <v/>
      </c>
      <c r="P209" s="75" t="str">
        <f t="shared" si="42"/>
        <v/>
      </c>
      <c r="Q209" s="75" t="str">
        <f t="shared" si="43"/>
        <v/>
      </c>
      <c r="R209" s="75" t="str">
        <f t="shared" si="44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7"/>
        <v/>
      </c>
      <c r="E210" s="85"/>
      <c r="F210" s="80" t="str">
        <f t="shared" si="38"/>
        <v/>
      </c>
      <c r="G210" s="118"/>
      <c r="H210" s="80" t="str">
        <f t="shared" si="39"/>
        <v/>
      </c>
      <c r="I210" s="80" t="str">
        <f t="shared" si="40"/>
        <v/>
      </c>
      <c r="J210" s="117"/>
      <c r="K210" s="117"/>
      <c r="L210" s="117"/>
      <c r="M210" s="84"/>
      <c r="O210" s="75" t="str">
        <f t="shared" si="41"/>
        <v/>
      </c>
      <c r="P210" s="75" t="str">
        <f t="shared" si="42"/>
        <v/>
      </c>
      <c r="Q210" s="75" t="str">
        <f t="shared" si="43"/>
        <v/>
      </c>
      <c r="R210" s="75" t="str">
        <f t="shared" si="44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7"/>
        <v/>
      </c>
      <c r="E211" s="85"/>
      <c r="F211" s="80" t="str">
        <f t="shared" si="38"/>
        <v/>
      </c>
      <c r="G211" s="118"/>
      <c r="H211" s="80" t="str">
        <f t="shared" si="39"/>
        <v/>
      </c>
      <c r="I211" s="80" t="str">
        <f t="shared" si="40"/>
        <v/>
      </c>
      <c r="J211" s="117"/>
      <c r="K211" s="117"/>
      <c r="L211" s="117"/>
      <c r="M211" s="84"/>
      <c r="O211" s="75" t="str">
        <f t="shared" si="41"/>
        <v/>
      </c>
      <c r="P211" s="75" t="str">
        <f t="shared" si="42"/>
        <v/>
      </c>
      <c r="Q211" s="75" t="str">
        <f t="shared" si="43"/>
        <v/>
      </c>
      <c r="R211" s="75" t="str">
        <f t="shared" si="44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7"/>
        <v/>
      </c>
      <c r="E212" s="85"/>
      <c r="F212" s="80" t="str">
        <f t="shared" si="38"/>
        <v/>
      </c>
      <c r="G212" s="118"/>
      <c r="H212" s="80" t="str">
        <f t="shared" si="39"/>
        <v/>
      </c>
      <c r="I212" s="80" t="str">
        <f t="shared" si="40"/>
        <v/>
      </c>
      <c r="J212" s="117"/>
      <c r="K212" s="117"/>
      <c r="L212" s="117"/>
      <c r="M212" s="84"/>
      <c r="O212" s="75" t="str">
        <f t="shared" si="41"/>
        <v/>
      </c>
      <c r="P212" s="75" t="str">
        <f t="shared" si="42"/>
        <v/>
      </c>
      <c r="Q212" s="75" t="str">
        <f t="shared" si="43"/>
        <v/>
      </c>
      <c r="R212" s="75" t="str">
        <f t="shared" si="44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7"/>
        <v/>
      </c>
      <c r="E213" s="85"/>
      <c r="F213" s="80" t="str">
        <f t="shared" si="38"/>
        <v/>
      </c>
      <c r="G213" s="118"/>
      <c r="H213" s="80" t="str">
        <f t="shared" si="39"/>
        <v/>
      </c>
      <c r="I213" s="80" t="str">
        <f t="shared" si="40"/>
        <v/>
      </c>
      <c r="J213" s="117"/>
      <c r="K213" s="117"/>
      <c r="L213" s="117"/>
      <c r="M213" s="84"/>
      <c r="O213" s="75" t="str">
        <f t="shared" si="41"/>
        <v/>
      </c>
      <c r="P213" s="75" t="str">
        <f t="shared" si="42"/>
        <v/>
      </c>
      <c r="Q213" s="75" t="str">
        <f t="shared" si="43"/>
        <v/>
      </c>
      <c r="R213" s="75" t="str">
        <f t="shared" si="44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7"/>
        <v/>
      </c>
      <c r="E214" s="85"/>
      <c r="F214" s="80" t="str">
        <f t="shared" si="38"/>
        <v/>
      </c>
      <c r="G214" s="118"/>
      <c r="H214" s="80" t="str">
        <f t="shared" si="39"/>
        <v/>
      </c>
      <c r="I214" s="80" t="str">
        <f t="shared" si="40"/>
        <v/>
      </c>
      <c r="J214" s="117"/>
      <c r="K214" s="117"/>
      <c r="L214" s="117"/>
      <c r="M214" s="84"/>
      <c r="O214" s="75" t="str">
        <f t="shared" si="41"/>
        <v/>
      </c>
      <c r="P214" s="75" t="str">
        <f t="shared" si="42"/>
        <v/>
      </c>
      <c r="Q214" s="75" t="str">
        <f t="shared" si="43"/>
        <v/>
      </c>
      <c r="R214" s="75" t="str">
        <f t="shared" si="44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7"/>
        <v/>
      </c>
      <c r="E215" s="85"/>
      <c r="F215" s="80" t="str">
        <f t="shared" si="38"/>
        <v/>
      </c>
      <c r="G215" s="118"/>
      <c r="H215" s="80" t="str">
        <f t="shared" si="39"/>
        <v/>
      </c>
      <c r="I215" s="80" t="str">
        <f t="shared" si="40"/>
        <v/>
      </c>
      <c r="J215" s="117"/>
      <c r="K215" s="117"/>
      <c r="L215" s="117"/>
      <c r="M215" s="84"/>
      <c r="O215" s="75" t="str">
        <f t="shared" si="41"/>
        <v/>
      </c>
      <c r="P215" s="75" t="str">
        <f t="shared" si="42"/>
        <v/>
      </c>
      <c r="Q215" s="75" t="str">
        <f t="shared" si="43"/>
        <v/>
      </c>
      <c r="R215" s="75" t="str">
        <f t="shared" si="44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7"/>
        <v/>
      </c>
      <c r="E216" s="85"/>
      <c r="F216" s="80" t="str">
        <f t="shared" si="38"/>
        <v/>
      </c>
      <c r="G216" s="118"/>
      <c r="H216" s="80" t="str">
        <f t="shared" si="39"/>
        <v/>
      </c>
      <c r="I216" s="80" t="str">
        <f t="shared" si="40"/>
        <v/>
      </c>
      <c r="J216" s="117"/>
      <c r="K216" s="117"/>
      <c r="L216" s="117"/>
      <c r="M216" s="84"/>
      <c r="O216" s="75" t="str">
        <f t="shared" si="41"/>
        <v/>
      </c>
      <c r="P216" s="75" t="str">
        <f t="shared" si="42"/>
        <v/>
      </c>
      <c r="Q216" s="75" t="str">
        <f t="shared" si="43"/>
        <v/>
      </c>
      <c r="R216" s="75" t="str">
        <f t="shared" si="44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7"/>
        <v/>
      </c>
      <c r="E217" s="85"/>
      <c r="F217" s="80" t="str">
        <f t="shared" si="38"/>
        <v/>
      </c>
      <c r="G217" s="118"/>
      <c r="H217" s="80" t="str">
        <f t="shared" si="39"/>
        <v/>
      </c>
      <c r="I217" s="80" t="str">
        <f t="shared" si="40"/>
        <v/>
      </c>
      <c r="J217" s="117"/>
      <c r="K217" s="117"/>
      <c r="L217" s="117"/>
      <c r="M217" s="84"/>
      <c r="O217" s="75" t="str">
        <f t="shared" si="41"/>
        <v/>
      </c>
      <c r="P217" s="75" t="str">
        <f t="shared" si="42"/>
        <v/>
      </c>
      <c r="Q217" s="75" t="str">
        <f t="shared" si="43"/>
        <v/>
      </c>
      <c r="R217" s="75" t="str">
        <f t="shared" si="44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7"/>
        <v/>
      </c>
      <c r="E218" s="85"/>
      <c r="F218" s="80" t="str">
        <f t="shared" si="38"/>
        <v/>
      </c>
      <c r="G218" s="118"/>
      <c r="H218" s="80" t="str">
        <f t="shared" si="39"/>
        <v/>
      </c>
      <c r="I218" s="80" t="str">
        <f t="shared" si="40"/>
        <v/>
      </c>
      <c r="J218" s="117"/>
      <c r="K218" s="117"/>
      <c r="L218" s="117"/>
      <c r="M218" s="84"/>
      <c r="O218" s="75" t="str">
        <f t="shared" si="41"/>
        <v/>
      </c>
      <c r="P218" s="75" t="str">
        <f t="shared" si="42"/>
        <v/>
      </c>
      <c r="Q218" s="75" t="str">
        <f t="shared" si="43"/>
        <v/>
      </c>
      <c r="R218" s="75" t="str">
        <f t="shared" si="44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7"/>
        <v/>
      </c>
      <c r="E219" s="85"/>
      <c r="F219" s="80" t="str">
        <f t="shared" si="38"/>
        <v/>
      </c>
      <c r="G219" s="118"/>
      <c r="H219" s="80" t="str">
        <f t="shared" si="39"/>
        <v/>
      </c>
      <c r="I219" s="80" t="str">
        <f t="shared" si="40"/>
        <v/>
      </c>
      <c r="J219" s="117"/>
      <c r="K219" s="117"/>
      <c r="L219" s="117"/>
      <c r="M219" s="84"/>
      <c r="O219" s="75" t="str">
        <f t="shared" si="41"/>
        <v/>
      </c>
      <c r="P219" s="75" t="str">
        <f t="shared" si="42"/>
        <v/>
      </c>
      <c r="Q219" s="75" t="str">
        <f t="shared" si="43"/>
        <v/>
      </c>
      <c r="R219" s="75" t="str">
        <f t="shared" si="44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7"/>
        <v/>
      </c>
      <c r="E220" s="85"/>
      <c r="F220" s="80" t="str">
        <f t="shared" si="38"/>
        <v/>
      </c>
      <c r="G220" s="118"/>
      <c r="H220" s="80" t="str">
        <f t="shared" si="39"/>
        <v/>
      </c>
      <c r="I220" s="80" t="str">
        <f t="shared" si="40"/>
        <v/>
      </c>
      <c r="J220" s="117"/>
      <c r="K220" s="117"/>
      <c r="L220" s="117"/>
      <c r="M220" s="84"/>
      <c r="O220" s="75" t="str">
        <f t="shared" si="41"/>
        <v/>
      </c>
      <c r="P220" s="75" t="str">
        <f t="shared" si="42"/>
        <v/>
      </c>
      <c r="Q220" s="75" t="str">
        <f t="shared" si="43"/>
        <v/>
      </c>
      <c r="R220" s="75" t="str">
        <f t="shared" si="44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7"/>
        <v/>
      </c>
      <c r="E221" s="85"/>
      <c r="F221" s="80" t="str">
        <f t="shared" si="38"/>
        <v/>
      </c>
      <c r="G221" s="118"/>
      <c r="H221" s="80" t="str">
        <f t="shared" si="39"/>
        <v/>
      </c>
      <c r="I221" s="80" t="str">
        <f t="shared" si="40"/>
        <v/>
      </c>
      <c r="J221" s="117"/>
      <c r="K221" s="117"/>
      <c r="L221" s="117"/>
      <c r="M221" s="84"/>
      <c r="O221" s="75" t="str">
        <f t="shared" si="41"/>
        <v/>
      </c>
      <c r="P221" s="75" t="str">
        <f t="shared" si="42"/>
        <v/>
      </c>
      <c r="Q221" s="75" t="str">
        <f t="shared" si="43"/>
        <v/>
      </c>
      <c r="R221" s="75" t="str">
        <f t="shared" si="44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7"/>
        <v/>
      </c>
      <c r="E222" s="85"/>
      <c r="F222" s="80" t="str">
        <f t="shared" si="38"/>
        <v/>
      </c>
      <c r="G222" s="118"/>
      <c r="H222" s="80" t="str">
        <f t="shared" si="39"/>
        <v/>
      </c>
      <c r="I222" s="80" t="str">
        <f t="shared" si="40"/>
        <v/>
      </c>
      <c r="J222" s="117"/>
      <c r="K222" s="117"/>
      <c r="L222" s="117"/>
      <c r="M222" s="84"/>
      <c r="O222" s="75" t="str">
        <f t="shared" si="41"/>
        <v/>
      </c>
      <c r="P222" s="75" t="str">
        <f t="shared" si="42"/>
        <v/>
      </c>
      <c r="Q222" s="75" t="str">
        <f t="shared" si="43"/>
        <v/>
      </c>
      <c r="R222" s="75" t="str">
        <f t="shared" si="44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7"/>
        <v/>
      </c>
      <c r="E223" s="85"/>
      <c r="F223" s="80" t="str">
        <f t="shared" si="38"/>
        <v/>
      </c>
      <c r="G223" s="118"/>
      <c r="H223" s="80" t="str">
        <f t="shared" si="39"/>
        <v/>
      </c>
      <c r="I223" s="80" t="str">
        <f t="shared" si="40"/>
        <v/>
      </c>
      <c r="J223" s="117"/>
      <c r="K223" s="117"/>
      <c r="L223" s="117"/>
      <c r="M223" s="84"/>
      <c r="O223" s="75" t="str">
        <f t="shared" si="41"/>
        <v/>
      </c>
      <c r="P223" s="75" t="str">
        <f t="shared" si="42"/>
        <v/>
      </c>
      <c r="Q223" s="75" t="str">
        <f t="shared" si="43"/>
        <v/>
      </c>
      <c r="R223" s="75" t="str">
        <f t="shared" si="44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7"/>
        <v/>
      </c>
      <c r="E224" s="85"/>
      <c r="F224" s="80" t="str">
        <f t="shared" si="38"/>
        <v/>
      </c>
      <c r="G224" s="118"/>
      <c r="H224" s="80" t="str">
        <f t="shared" si="39"/>
        <v/>
      </c>
      <c r="I224" s="80" t="str">
        <f t="shared" si="40"/>
        <v/>
      </c>
      <c r="J224" s="117"/>
      <c r="K224" s="117"/>
      <c r="L224" s="117"/>
      <c r="M224" s="84"/>
      <c r="O224" s="75" t="str">
        <f t="shared" si="41"/>
        <v/>
      </c>
      <c r="P224" s="75" t="str">
        <f t="shared" si="42"/>
        <v/>
      </c>
      <c r="Q224" s="75" t="str">
        <f t="shared" si="43"/>
        <v/>
      </c>
      <c r="R224" s="75" t="str">
        <f t="shared" si="44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7"/>
        <v/>
      </c>
      <c r="E225" s="85"/>
      <c r="F225" s="80" t="str">
        <f t="shared" si="38"/>
        <v/>
      </c>
      <c r="G225" s="118"/>
      <c r="H225" s="80" t="str">
        <f t="shared" si="39"/>
        <v/>
      </c>
      <c r="I225" s="80" t="str">
        <f t="shared" si="40"/>
        <v/>
      </c>
      <c r="J225" s="117"/>
      <c r="K225" s="117"/>
      <c r="L225" s="117"/>
      <c r="M225" s="84"/>
      <c r="O225" s="75" t="str">
        <f t="shared" si="41"/>
        <v/>
      </c>
      <c r="P225" s="75" t="str">
        <f t="shared" si="42"/>
        <v/>
      </c>
      <c r="Q225" s="75" t="str">
        <f t="shared" si="43"/>
        <v/>
      </c>
      <c r="R225" s="75" t="str">
        <f t="shared" si="44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7"/>
        <v/>
      </c>
      <c r="E226" s="85"/>
      <c r="F226" s="80" t="str">
        <f t="shared" si="38"/>
        <v/>
      </c>
      <c r="G226" s="118"/>
      <c r="H226" s="80" t="str">
        <f t="shared" si="39"/>
        <v/>
      </c>
      <c r="I226" s="80" t="str">
        <f t="shared" si="40"/>
        <v/>
      </c>
      <c r="J226" s="117"/>
      <c r="K226" s="117"/>
      <c r="L226" s="117"/>
      <c r="M226" s="84"/>
      <c r="O226" s="75" t="str">
        <f t="shared" si="41"/>
        <v/>
      </c>
      <c r="P226" s="75" t="str">
        <f t="shared" si="42"/>
        <v/>
      </c>
      <c r="Q226" s="75" t="str">
        <f t="shared" si="43"/>
        <v/>
      </c>
      <c r="R226" s="75" t="str">
        <f t="shared" si="44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7"/>
        <v/>
      </c>
      <c r="E227" s="85"/>
      <c r="F227" s="80" t="str">
        <f t="shared" si="38"/>
        <v/>
      </c>
      <c r="G227" s="118"/>
      <c r="H227" s="80" t="str">
        <f t="shared" si="39"/>
        <v/>
      </c>
      <c r="I227" s="80" t="str">
        <f t="shared" si="40"/>
        <v/>
      </c>
      <c r="J227" s="117"/>
      <c r="K227" s="117"/>
      <c r="L227" s="117"/>
      <c r="M227" s="84"/>
      <c r="O227" s="75" t="str">
        <f t="shared" si="41"/>
        <v/>
      </c>
      <c r="P227" s="75" t="str">
        <f t="shared" si="42"/>
        <v/>
      </c>
      <c r="Q227" s="75" t="str">
        <f t="shared" si="43"/>
        <v/>
      </c>
      <c r="R227" s="75" t="str">
        <f t="shared" si="44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7"/>
        <v/>
      </c>
      <c r="E228" s="85"/>
      <c r="F228" s="80" t="str">
        <f t="shared" si="38"/>
        <v/>
      </c>
      <c r="G228" s="118"/>
      <c r="H228" s="80" t="str">
        <f t="shared" si="39"/>
        <v/>
      </c>
      <c r="I228" s="80" t="str">
        <f t="shared" si="40"/>
        <v/>
      </c>
      <c r="J228" s="117"/>
      <c r="K228" s="117"/>
      <c r="L228" s="117"/>
      <c r="M228" s="84"/>
      <c r="O228" s="75" t="str">
        <f t="shared" si="41"/>
        <v/>
      </c>
      <c r="P228" s="75" t="str">
        <f t="shared" si="42"/>
        <v/>
      </c>
      <c r="Q228" s="75" t="str">
        <f t="shared" si="43"/>
        <v/>
      </c>
      <c r="R228" s="75" t="str">
        <f t="shared" si="44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7"/>
        <v/>
      </c>
      <c r="E229" s="85"/>
      <c r="F229" s="80" t="str">
        <f t="shared" si="38"/>
        <v/>
      </c>
      <c r="G229" s="118"/>
      <c r="H229" s="80" t="str">
        <f t="shared" si="39"/>
        <v/>
      </c>
      <c r="I229" s="80" t="str">
        <f t="shared" si="40"/>
        <v/>
      </c>
      <c r="J229" s="117"/>
      <c r="K229" s="117"/>
      <c r="L229" s="117"/>
      <c r="M229" s="84"/>
      <c r="O229" s="75" t="str">
        <f t="shared" si="41"/>
        <v/>
      </c>
      <c r="P229" s="75" t="str">
        <f t="shared" si="42"/>
        <v/>
      </c>
      <c r="Q229" s="75" t="str">
        <f t="shared" si="43"/>
        <v/>
      </c>
      <c r="R229" s="75" t="str">
        <f t="shared" si="44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7"/>
        <v/>
      </c>
      <c r="E230" s="85"/>
      <c r="F230" s="80" t="str">
        <f t="shared" si="38"/>
        <v/>
      </c>
      <c r="G230" s="118"/>
      <c r="H230" s="80" t="str">
        <f t="shared" si="39"/>
        <v/>
      </c>
      <c r="I230" s="80" t="str">
        <f t="shared" si="40"/>
        <v/>
      </c>
      <c r="J230" s="117"/>
      <c r="K230" s="117"/>
      <c r="L230" s="117"/>
      <c r="M230" s="84"/>
      <c r="O230" s="75" t="str">
        <f t="shared" si="41"/>
        <v/>
      </c>
      <c r="P230" s="75" t="str">
        <f t="shared" si="42"/>
        <v/>
      </c>
      <c r="Q230" s="75" t="str">
        <f t="shared" si="43"/>
        <v/>
      </c>
      <c r="R230" s="75" t="str">
        <f t="shared" si="44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7"/>
        <v/>
      </c>
      <c r="E231" s="85"/>
      <c r="F231" s="80" t="str">
        <f t="shared" si="38"/>
        <v/>
      </c>
      <c r="G231" s="118"/>
      <c r="H231" s="80" t="str">
        <f t="shared" si="39"/>
        <v/>
      </c>
      <c r="I231" s="80" t="str">
        <f t="shared" si="40"/>
        <v/>
      </c>
      <c r="J231" s="117"/>
      <c r="K231" s="117"/>
      <c r="L231" s="117"/>
      <c r="M231" s="84"/>
      <c r="O231" s="75" t="str">
        <f t="shared" si="41"/>
        <v/>
      </c>
      <c r="P231" s="75" t="str">
        <f t="shared" si="42"/>
        <v/>
      </c>
      <c r="Q231" s="75" t="str">
        <f t="shared" si="43"/>
        <v/>
      </c>
      <c r="R231" s="75" t="str">
        <f t="shared" si="44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7"/>
        <v/>
      </c>
      <c r="E232" s="85"/>
      <c r="F232" s="80" t="str">
        <f t="shared" si="38"/>
        <v/>
      </c>
      <c r="G232" s="118"/>
      <c r="H232" s="80" t="str">
        <f t="shared" si="39"/>
        <v/>
      </c>
      <c r="I232" s="80" t="str">
        <f t="shared" si="40"/>
        <v/>
      </c>
      <c r="J232" s="117"/>
      <c r="K232" s="117"/>
      <c r="L232" s="117"/>
      <c r="M232" s="84"/>
      <c r="O232" s="75" t="str">
        <f t="shared" si="41"/>
        <v/>
      </c>
      <c r="P232" s="75" t="str">
        <f t="shared" si="42"/>
        <v/>
      </c>
      <c r="Q232" s="75" t="str">
        <f t="shared" si="43"/>
        <v/>
      </c>
      <c r="R232" s="75" t="str">
        <f t="shared" si="44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7"/>
        <v/>
      </c>
      <c r="E233" s="85"/>
      <c r="F233" s="80" t="str">
        <f t="shared" si="38"/>
        <v/>
      </c>
      <c r="G233" s="118"/>
      <c r="H233" s="80" t="str">
        <f t="shared" si="39"/>
        <v/>
      </c>
      <c r="I233" s="80" t="str">
        <f t="shared" si="40"/>
        <v/>
      </c>
      <c r="J233" s="117"/>
      <c r="K233" s="117"/>
      <c r="L233" s="117"/>
      <c r="M233" s="84"/>
      <c r="O233" s="75" t="str">
        <f t="shared" si="41"/>
        <v/>
      </c>
      <c r="P233" s="75" t="str">
        <f t="shared" si="42"/>
        <v/>
      </c>
      <c r="Q233" s="75" t="str">
        <f t="shared" si="43"/>
        <v/>
      </c>
      <c r="R233" s="75" t="str">
        <f t="shared" si="44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7"/>
        <v/>
      </c>
      <c r="E234" s="85"/>
      <c r="F234" s="80" t="str">
        <f t="shared" si="38"/>
        <v/>
      </c>
      <c r="G234" s="118"/>
      <c r="H234" s="80" t="str">
        <f t="shared" si="39"/>
        <v/>
      </c>
      <c r="I234" s="80" t="str">
        <f t="shared" si="40"/>
        <v/>
      </c>
      <c r="J234" s="117"/>
      <c r="K234" s="117"/>
      <c r="L234" s="117"/>
      <c r="M234" s="84"/>
      <c r="O234" s="75" t="str">
        <f t="shared" si="41"/>
        <v/>
      </c>
      <c r="P234" s="75" t="str">
        <f t="shared" si="42"/>
        <v/>
      </c>
      <c r="Q234" s="75" t="str">
        <f t="shared" si="43"/>
        <v/>
      </c>
      <c r="R234" s="75" t="str">
        <f t="shared" si="44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7"/>
        <v/>
      </c>
      <c r="E235" s="85"/>
      <c r="F235" s="80" t="str">
        <f t="shared" si="38"/>
        <v/>
      </c>
      <c r="G235" s="118"/>
      <c r="H235" s="80" t="str">
        <f t="shared" si="39"/>
        <v/>
      </c>
      <c r="I235" s="80" t="str">
        <f t="shared" si="40"/>
        <v/>
      </c>
      <c r="J235" s="117"/>
      <c r="K235" s="117"/>
      <c r="L235" s="117"/>
      <c r="M235" s="84"/>
      <c r="O235" s="75" t="str">
        <f t="shared" si="41"/>
        <v/>
      </c>
      <c r="P235" s="75" t="str">
        <f t="shared" si="42"/>
        <v/>
      </c>
      <c r="Q235" s="75" t="str">
        <f t="shared" si="43"/>
        <v/>
      </c>
      <c r="R235" s="75" t="str">
        <f t="shared" si="44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7"/>
        <v/>
      </c>
      <c r="E236" s="85"/>
      <c r="F236" s="80" t="str">
        <f t="shared" si="38"/>
        <v/>
      </c>
      <c r="G236" s="118"/>
      <c r="H236" s="80" t="str">
        <f t="shared" si="39"/>
        <v/>
      </c>
      <c r="I236" s="80" t="str">
        <f t="shared" si="40"/>
        <v/>
      </c>
      <c r="J236" s="117"/>
      <c r="K236" s="117"/>
      <c r="L236" s="117"/>
      <c r="M236" s="84"/>
      <c r="O236" s="75" t="str">
        <f t="shared" si="41"/>
        <v/>
      </c>
      <c r="P236" s="75" t="str">
        <f t="shared" si="42"/>
        <v/>
      </c>
      <c r="Q236" s="75" t="str">
        <f t="shared" si="43"/>
        <v/>
      </c>
      <c r="R236" s="75" t="str">
        <f t="shared" si="44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7"/>
        <v/>
      </c>
      <c r="E237" s="85"/>
      <c r="F237" s="80" t="str">
        <f t="shared" si="38"/>
        <v/>
      </c>
      <c r="G237" s="118"/>
      <c r="H237" s="80" t="str">
        <f t="shared" si="39"/>
        <v/>
      </c>
      <c r="I237" s="80" t="str">
        <f t="shared" si="40"/>
        <v/>
      </c>
      <c r="J237" s="117"/>
      <c r="K237" s="117"/>
      <c r="L237" s="117"/>
      <c r="M237" s="84"/>
      <c r="O237" s="75" t="str">
        <f t="shared" si="41"/>
        <v/>
      </c>
      <c r="P237" s="75" t="str">
        <f t="shared" si="42"/>
        <v/>
      </c>
      <c r="Q237" s="75" t="str">
        <f t="shared" si="43"/>
        <v/>
      </c>
      <c r="R237" s="75" t="str">
        <f t="shared" si="44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7"/>
        <v/>
      </c>
      <c r="E238" s="85"/>
      <c r="F238" s="80" t="str">
        <f t="shared" si="38"/>
        <v/>
      </c>
      <c r="G238" s="118"/>
      <c r="H238" s="80" t="str">
        <f t="shared" si="39"/>
        <v/>
      </c>
      <c r="I238" s="80" t="str">
        <f t="shared" si="40"/>
        <v/>
      </c>
      <c r="J238" s="117"/>
      <c r="K238" s="117"/>
      <c r="L238" s="117"/>
      <c r="M238" s="84"/>
      <c r="O238" s="75" t="str">
        <f t="shared" si="41"/>
        <v/>
      </c>
      <c r="P238" s="75" t="str">
        <f t="shared" si="42"/>
        <v/>
      </c>
      <c r="Q238" s="75" t="str">
        <f t="shared" si="43"/>
        <v/>
      </c>
      <c r="R238" s="75" t="str">
        <f t="shared" si="44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7"/>
        <v/>
      </c>
      <c r="E239" s="85"/>
      <c r="F239" s="80" t="str">
        <f t="shared" si="38"/>
        <v/>
      </c>
      <c r="G239" s="118"/>
      <c r="H239" s="80" t="str">
        <f t="shared" si="39"/>
        <v/>
      </c>
      <c r="I239" s="80" t="str">
        <f t="shared" si="40"/>
        <v/>
      </c>
      <c r="J239" s="117"/>
      <c r="K239" s="117"/>
      <c r="L239" s="117"/>
      <c r="M239" s="84"/>
      <c r="O239" s="75" t="str">
        <f t="shared" si="41"/>
        <v/>
      </c>
      <c r="P239" s="75" t="str">
        <f t="shared" si="42"/>
        <v/>
      </c>
      <c r="Q239" s="75" t="str">
        <f t="shared" si="43"/>
        <v/>
      </c>
      <c r="R239" s="75" t="str">
        <f t="shared" si="44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7"/>
        <v/>
      </c>
      <c r="E240" s="85"/>
      <c r="F240" s="80" t="str">
        <f t="shared" si="38"/>
        <v/>
      </c>
      <c r="G240" s="118"/>
      <c r="H240" s="80" t="str">
        <f t="shared" si="39"/>
        <v/>
      </c>
      <c r="I240" s="80" t="str">
        <f t="shared" si="40"/>
        <v/>
      </c>
      <c r="J240" s="117"/>
      <c r="K240" s="117"/>
      <c r="L240" s="117"/>
      <c r="M240" s="84"/>
      <c r="O240" s="75" t="str">
        <f t="shared" si="41"/>
        <v/>
      </c>
      <c r="P240" s="75" t="str">
        <f t="shared" si="42"/>
        <v/>
      </c>
      <c r="Q240" s="75" t="str">
        <f t="shared" si="43"/>
        <v/>
      </c>
      <c r="R240" s="75" t="str">
        <f t="shared" si="44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7"/>
        <v/>
      </c>
      <c r="E241" s="85"/>
      <c r="F241" s="80" t="str">
        <f t="shared" si="38"/>
        <v/>
      </c>
      <c r="G241" s="118"/>
      <c r="H241" s="80" t="str">
        <f t="shared" si="39"/>
        <v/>
      </c>
      <c r="I241" s="80" t="str">
        <f t="shared" si="40"/>
        <v/>
      </c>
      <c r="J241" s="117"/>
      <c r="K241" s="117"/>
      <c r="L241" s="117"/>
      <c r="M241" s="84"/>
      <c r="O241" s="75" t="str">
        <f t="shared" si="41"/>
        <v/>
      </c>
      <c r="P241" s="75" t="str">
        <f t="shared" si="42"/>
        <v/>
      </c>
      <c r="Q241" s="75" t="str">
        <f t="shared" si="43"/>
        <v/>
      </c>
      <c r="R241" s="75" t="str">
        <f t="shared" si="44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7"/>
        <v/>
      </c>
      <c r="E242" s="85"/>
      <c r="F242" s="80" t="str">
        <f t="shared" si="38"/>
        <v/>
      </c>
      <c r="G242" s="118"/>
      <c r="H242" s="80" t="str">
        <f t="shared" si="39"/>
        <v/>
      </c>
      <c r="I242" s="80" t="str">
        <f t="shared" si="40"/>
        <v/>
      </c>
      <c r="J242" s="117"/>
      <c r="K242" s="117"/>
      <c r="L242" s="117"/>
      <c r="M242" s="84"/>
      <c r="O242" s="75" t="str">
        <f t="shared" si="41"/>
        <v/>
      </c>
      <c r="P242" s="75" t="str">
        <f t="shared" si="42"/>
        <v/>
      </c>
      <c r="Q242" s="75" t="str">
        <f t="shared" si="43"/>
        <v/>
      </c>
      <c r="R242" s="75" t="str">
        <f t="shared" si="44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7"/>
        <v/>
      </c>
      <c r="E243" s="85"/>
      <c r="F243" s="80" t="str">
        <f t="shared" si="38"/>
        <v/>
      </c>
      <c r="G243" s="118"/>
      <c r="H243" s="80" t="str">
        <f t="shared" si="39"/>
        <v/>
      </c>
      <c r="I243" s="80" t="str">
        <f t="shared" si="40"/>
        <v/>
      </c>
      <c r="J243" s="117"/>
      <c r="K243" s="117"/>
      <c r="L243" s="117"/>
      <c r="M243" s="84"/>
      <c r="O243" s="75" t="str">
        <f t="shared" si="41"/>
        <v/>
      </c>
      <c r="P243" s="75" t="str">
        <f t="shared" si="42"/>
        <v/>
      </c>
      <c r="Q243" s="75" t="str">
        <f t="shared" si="43"/>
        <v/>
      </c>
      <c r="R243" s="75" t="str">
        <f t="shared" si="44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7"/>
        <v/>
      </c>
      <c r="E244" s="85"/>
      <c r="F244" s="80" t="str">
        <f t="shared" si="38"/>
        <v/>
      </c>
      <c r="G244" s="118"/>
      <c r="H244" s="80" t="str">
        <f t="shared" si="39"/>
        <v/>
      </c>
      <c r="I244" s="80" t="str">
        <f t="shared" si="40"/>
        <v/>
      </c>
      <c r="J244" s="117"/>
      <c r="K244" s="117"/>
      <c r="L244" s="117"/>
      <c r="M244" s="84"/>
      <c r="O244" s="75" t="str">
        <f t="shared" si="41"/>
        <v/>
      </c>
      <c r="P244" s="75" t="str">
        <f t="shared" si="42"/>
        <v/>
      </c>
      <c r="Q244" s="75" t="str">
        <f t="shared" si="43"/>
        <v/>
      </c>
      <c r="R244" s="75" t="str">
        <f t="shared" si="44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7"/>
        <v/>
      </c>
      <c r="E245" s="85"/>
      <c r="F245" s="80" t="str">
        <f t="shared" si="38"/>
        <v/>
      </c>
      <c r="G245" s="118"/>
      <c r="H245" s="80" t="str">
        <f t="shared" si="39"/>
        <v/>
      </c>
      <c r="I245" s="80" t="str">
        <f t="shared" si="40"/>
        <v/>
      </c>
      <c r="J245" s="117"/>
      <c r="K245" s="117"/>
      <c r="L245" s="117"/>
      <c r="M245" s="84"/>
      <c r="O245" s="75" t="str">
        <f t="shared" si="41"/>
        <v/>
      </c>
      <c r="P245" s="75" t="str">
        <f t="shared" si="42"/>
        <v/>
      </c>
      <c r="Q245" s="75" t="str">
        <f t="shared" si="43"/>
        <v/>
      </c>
      <c r="R245" s="75" t="str">
        <f t="shared" si="44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7"/>
        <v/>
      </c>
      <c r="E246" s="85"/>
      <c r="F246" s="80" t="str">
        <f t="shared" si="38"/>
        <v/>
      </c>
      <c r="G246" s="118"/>
      <c r="H246" s="80" t="str">
        <f t="shared" si="39"/>
        <v/>
      </c>
      <c r="I246" s="80" t="str">
        <f t="shared" si="40"/>
        <v/>
      </c>
      <c r="J246" s="117"/>
      <c r="K246" s="117"/>
      <c r="L246" s="117"/>
      <c r="M246" s="84"/>
      <c r="O246" s="75" t="str">
        <f t="shared" si="41"/>
        <v/>
      </c>
      <c r="P246" s="75" t="str">
        <f t="shared" si="42"/>
        <v/>
      </c>
      <c r="Q246" s="75" t="str">
        <f t="shared" si="43"/>
        <v/>
      </c>
      <c r="R246" s="75" t="str">
        <f t="shared" si="44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7"/>
        <v/>
      </c>
      <c r="E247" s="85"/>
      <c r="F247" s="80" t="str">
        <f t="shared" si="38"/>
        <v/>
      </c>
      <c r="G247" s="118"/>
      <c r="H247" s="80" t="str">
        <f t="shared" si="39"/>
        <v/>
      </c>
      <c r="I247" s="80" t="str">
        <f t="shared" si="40"/>
        <v/>
      </c>
      <c r="J247" s="117"/>
      <c r="K247" s="117"/>
      <c r="L247" s="117"/>
      <c r="M247" s="84"/>
      <c r="O247" s="75" t="str">
        <f t="shared" si="41"/>
        <v/>
      </c>
      <c r="P247" s="75" t="str">
        <f t="shared" si="42"/>
        <v/>
      </c>
      <c r="Q247" s="75" t="str">
        <f t="shared" si="43"/>
        <v/>
      </c>
      <c r="R247" s="75" t="str">
        <f t="shared" si="44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7"/>
        <v/>
      </c>
      <c r="E248" s="85"/>
      <c r="F248" s="80" t="str">
        <f t="shared" si="38"/>
        <v/>
      </c>
      <c r="G248" s="118"/>
      <c r="H248" s="80" t="str">
        <f t="shared" si="39"/>
        <v/>
      </c>
      <c r="I248" s="80" t="str">
        <f t="shared" si="40"/>
        <v/>
      </c>
      <c r="J248" s="117"/>
      <c r="K248" s="117"/>
      <c r="L248" s="117"/>
      <c r="M248" s="84"/>
      <c r="O248" s="75" t="str">
        <f t="shared" si="41"/>
        <v/>
      </c>
      <c r="P248" s="75" t="str">
        <f t="shared" si="42"/>
        <v/>
      </c>
      <c r="Q248" s="75" t="str">
        <f t="shared" si="43"/>
        <v/>
      </c>
      <c r="R248" s="75" t="str">
        <f t="shared" si="44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7"/>
        <v/>
      </c>
      <c r="E249" s="85"/>
      <c r="F249" s="80" t="str">
        <f t="shared" si="38"/>
        <v/>
      </c>
      <c r="G249" s="118"/>
      <c r="H249" s="80" t="str">
        <f t="shared" si="39"/>
        <v/>
      </c>
      <c r="I249" s="80" t="str">
        <f t="shared" si="40"/>
        <v/>
      </c>
      <c r="J249" s="117"/>
      <c r="K249" s="117"/>
      <c r="L249" s="117"/>
      <c r="M249" s="84"/>
      <c r="O249" s="75" t="str">
        <f t="shared" si="41"/>
        <v/>
      </c>
      <c r="P249" s="75" t="str">
        <f t="shared" si="42"/>
        <v/>
      </c>
      <c r="Q249" s="75" t="str">
        <f t="shared" si="43"/>
        <v/>
      </c>
      <c r="R249" s="75" t="str">
        <f t="shared" si="44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7"/>
        <v/>
      </c>
      <c r="E250" s="85"/>
      <c r="F250" s="80" t="str">
        <f t="shared" si="38"/>
        <v/>
      </c>
      <c r="G250" s="118"/>
      <c r="H250" s="80" t="str">
        <f t="shared" si="39"/>
        <v/>
      </c>
      <c r="I250" s="80" t="str">
        <f t="shared" si="40"/>
        <v/>
      </c>
      <c r="J250" s="117"/>
      <c r="K250" s="117"/>
      <c r="L250" s="117"/>
      <c r="M250" s="84"/>
      <c r="O250" s="75" t="str">
        <f t="shared" si="41"/>
        <v/>
      </c>
      <c r="P250" s="75" t="str">
        <f t="shared" si="42"/>
        <v/>
      </c>
      <c r="Q250" s="75" t="str">
        <f t="shared" si="43"/>
        <v/>
      </c>
      <c r="R250" s="75" t="str">
        <f t="shared" si="44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7"/>
        <v/>
      </c>
      <c r="E251" s="85"/>
      <c r="F251" s="80" t="str">
        <f t="shared" si="38"/>
        <v/>
      </c>
      <c r="G251" s="118"/>
      <c r="H251" s="80" t="str">
        <f t="shared" si="39"/>
        <v/>
      </c>
      <c r="I251" s="80" t="str">
        <f t="shared" si="40"/>
        <v/>
      </c>
      <c r="J251" s="117"/>
      <c r="K251" s="117"/>
      <c r="L251" s="117"/>
      <c r="M251" s="84"/>
      <c r="O251" s="75" t="str">
        <f t="shared" si="41"/>
        <v/>
      </c>
      <c r="P251" s="75" t="str">
        <f t="shared" si="42"/>
        <v/>
      </c>
      <c r="Q251" s="75" t="str">
        <f t="shared" si="43"/>
        <v/>
      </c>
      <c r="R251" s="75" t="str">
        <f t="shared" si="44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7"/>
        <v/>
      </c>
      <c r="E252" s="85"/>
      <c r="F252" s="80" t="str">
        <f t="shared" si="38"/>
        <v/>
      </c>
      <c r="G252" s="118"/>
      <c r="H252" s="80" t="str">
        <f t="shared" si="39"/>
        <v/>
      </c>
      <c r="I252" s="80" t="str">
        <f t="shared" si="40"/>
        <v/>
      </c>
      <c r="J252" s="117"/>
      <c r="K252" s="117"/>
      <c r="L252" s="117"/>
      <c r="M252" s="84"/>
      <c r="O252" s="75" t="str">
        <f t="shared" si="41"/>
        <v/>
      </c>
      <c r="P252" s="75" t="str">
        <f t="shared" si="42"/>
        <v/>
      </c>
      <c r="Q252" s="75" t="str">
        <f t="shared" si="43"/>
        <v/>
      </c>
      <c r="R252" s="75" t="str">
        <f t="shared" si="44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7"/>
        <v/>
      </c>
      <c r="E253" s="85"/>
      <c r="F253" s="80" t="str">
        <f t="shared" si="38"/>
        <v/>
      </c>
      <c r="G253" s="118"/>
      <c r="H253" s="80" t="str">
        <f t="shared" si="39"/>
        <v/>
      </c>
      <c r="I253" s="80" t="str">
        <f t="shared" si="40"/>
        <v/>
      </c>
      <c r="J253" s="117"/>
      <c r="K253" s="117"/>
      <c r="L253" s="117"/>
      <c r="M253" s="84"/>
      <c r="O253" s="75" t="str">
        <f t="shared" si="41"/>
        <v/>
      </c>
      <c r="P253" s="75" t="str">
        <f t="shared" si="42"/>
        <v/>
      </c>
      <c r="Q253" s="75" t="str">
        <f t="shared" si="43"/>
        <v/>
      </c>
      <c r="R253" s="75" t="str">
        <f t="shared" si="44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7"/>
        <v/>
      </c>
      <c r="E254" s="85"/>
      <c r="F254" s="80" t="str">
        <f t="shared" si="38"/>
        <v/>
      </c>
      <c r="G254" s="118"/>
      <c r="H254" s="80" t="str">
        <f t="shared" si="39"/>
        <v/>
      </c>
      <c r="I254" s="80" t="str">
        <f t="shared" si="40"/>
        <v/>
      </c>
      <c r="J254" s="117"/>
      <c r="K254" s="117"/>
      <c r="L254" s="117"/>
      <c r="M254" s="84"/>
      <c r="O254" s="75" t="str">
        <f t="shared" si="41"/>
        <v/>
      </c>
      <c r="P254" s="75" t="str">
        <f t="shared" si="42"/>
        <v/>
      </c>
      <c r="Q254" s="75" t="str">
        <f t="shared" si="43"/>
        <v/>
      </c>
      <c r="R254" s="75" t="str">
        <f t="shared" si="44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7"/>
        <v/>
      </c>
      <c r="E255" s="85"/>
      <c r="F255" s="80" t="str">
        <f t="shared" si="38"/>
        <v/>
      </c>
      <c r="G255" s="118"/>
      <c r="H255" s="80" t="str">
        <f t="shared" si="39"/>
        <v/>
      </c>
      <c r="I255" s="80" t="str">
        <f t="shared" si="40"/>
        <v/>
      </c>
      <c r="J255" s="117"/>
      <c r="K255" s="117"/>
      <c r="L255" s="117"/>
      <c r="M255" s="84"/>
      <c r="O255" s="75" t="str">
        <f t="shared" si="41"/>
        <v/>
      </c>
      <c r="P255" s="75" t="str">
        <f t="shared" si="42"/>
        <v/>
      </c>
      <c r="Q255" s="75" t="str">
        <f t="shared" si="43"/>
        <v/>
      </c>
      <c r="R255" s="75" t="str">
        <f t="shared" si="44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7"/>
        <v/>
      </c>
      <c r="E256" s="85"/>
      <c r="F256" s="80" t="str">
        <f t="shared" si="38"/>
        <v/>
      </c>
      <c r="G256" s="118"/>
      <c r="H256" s="80" t="str">
        <f t="shared" si="39"/>
        <v/>
      </c>
      <c r="I256" s="80" t="str">
        <f t="shared" si="40"/>
        <v/>
      </c>
      <c r="J256" s="117"/>
      <c r="K256" s="117"/>
      <c r="L256" s="117"/>
      <c r="M256" s="84"/>
      <c r="O256" s="75" t="str">
        <f t="shared" si="41"/>
        <v/>
      </c>
      <c r="P256" s="75" t="str">
        <f t="shared" si="42"/>
        <v/>
      </c>
      <c r="Q256" s="75" t="str">
        <f t="shared" si="43"/>
        <v/>
      </c>
      <c r="R256" s="75" t="str">
        <f t="shared" si="44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7"/>
        <v/>
      </c>
      <c r="E257" s="85"/>
      <c r="F257" s="80" t="str">
        <f t="shared" si="38"/>
        <v/>
      </c>
      <c r="G257" s="118"/>
      <c r="H257" s="80" t="str">
        <f t="shared" si="39"/>
        <v/>
      </c>
      <c r="I257" s="80" t="str">
        <f t="shared" si="40"/>
        <v/>
      </c>
      <c r="J257" s="117"/>
      <c r="K257" s="117"/>
      <c r="L257" s="117"/>
      <c r="M257" s="84"/>
      <c r="O257" s="75" t="str">
        <f t="shared" si="41"/>
        <v/>
      </c>
      <c r="P257" s="75" t="str">
        <f t="shared" si="42"/>
        <v/>
      </c>
      <c r="Q257" s="75" t="str">
        <f t="shared" si="43"/>
        <v/>
      </c>
      <c r="R257" s="75" t="str">
        <f t="shared" si="44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7"/>
        <v/>
      </c>
      <c r="E258" s="85"/>
      <c r="F258" s="80" t="str">
        <f t="shared" si="38"/>
        <v/>
      </c>
      <c r="G258" s="118"/>
      <c r="H258" s="80" t="str">
        <f t="shared" si="39"/>
        <v/>
      </c>
      <c r="I258" s="80" t="str">
        <f t="shared" si="40"/>
        <v/>
      </c>
      <c r="J258" s="117"/>
      <c r="K258" s="117"/>
      <c r="L258" s="117"/>
      <c r="M258" s="84"/>
      <c r="O258" s="75" t="str">
        <f t="shared" si="41"/>
        <v/>
      </c>
      <c r="P258" s="75" t="str">
        <f t="shared" si="42"/>
        <v/>
      </c>
      <c r="Q258" s="75" t="str">
        <f t="shared" si="43"/>
        <v/>
      </c>
      <c r="R258" s="75" t="str">
        <f t="shared" si="44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5">IFERROR(VLOOKUP(C259,$S$6:$T$24,2,FALSE),"")</f>
        <v/>
      </c>
      <c r="E259" s="85"/>
      <c r="F259" s="80" t="str">
        <f t="shared" si="38"/>
        <v/>
      </c>
      <c r="G259" s="118"/>
      <c r="H259" s="80" t="str">
        <f t="shared" si="39"/>
        <v/>
      </c>
      <c r="I259" s="80" t="str">
        <f t="shared" si="40"/>
        <v/>
      </c>
      <c r="J259" s="117"/>
      <c r="K259" s="117"/>
      <c r="L259" s="117"/>
      <c r="M259" s="84"/>
      <c r="O259" s="75" t="str">
        <f t="shared" si="41"/>
        <v/>
      </c>
      <c r="P259" s="75" t="str">
        <f t="shared" si="42"/>
        <v/>
      </c>
      <c r="Q259" s="75" t="str">
        <f t="shared" si="43"/>
        <v/>
      </c>
      <c r="R259" s="75" t="str">
        <f t="shared" si="44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5"/>
        <v/>
      </c>
      <c r="E260" s="85"/>
      <c r="F260" s="80" t="str">
        <f t="shared" ref="F260:F323" si="46">IFERROR(VLOOKUP(E260,$V$5:$X$129,2,FALSE),"")</f>
        <v/>
      </c>
      <c r="G260" s="118"/>
      <c r="H260" s="80" t="str">
        <f t="shared" ref="H260:H323" si="47">IFERROR(VLOOKUP(G260,$AB$6:$AC$327,2,FALSE),"")</f>
        <v/>
      </c>
      <c r="I260" s="80" t="str">
        <f t="shared" ref="I260:I323" si="48">IFERROR(VLOOKUP(G260,$AB$6:$AF$327,3,FALSE),"")</f>
        <v/>
      </c>
      <c r="J260" s="117"/>
      <c r="K260" s="117"/>
      <c r="L260" s="117"/>
      <c r="M260" s="84"/>
      <c r="O260" s="75" t="str">
        <f t="shared" ref="O260:O323" si="49">LEFT(E260,3)</f>
        <v/>
      </c>
      <c r="P260" s="75" t="str">
        <f t="shared" ref="P260:P323" si="50">LEFT(E260,2)</f>
        <v/>
      </c>
      <c r="Q260" s="75" t="str">
        <f t="shared" ref="Q260:Q323" si="51">LEFT(C260,3)</f>
        <v/>
      </c>
      <c r="R260" s="75" t="str">
        <f t="shared" ref="R260:R323" si="52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5"/>
        <v/>
      </c>
      <c r="E261" s="85"/>
      <c r="F261" s="80" t="str">
        <f t="shared" si="46"/>
        <v/>
      </c>
      <c r="G261" s="118"/>
      <c r="H261" s="80" t="str">
        <f t="shared" si="47"/>
        <v/>
      </c>
      <c r="I261" s="80" t="str">
        <f t="shared" si="48"/>
        <v/>
      </c>
      <c r="J261" s="117"/>
      <c r="K261" s="117"/>
      <c r="L261" s="117"/>
      <c r="M261" s="84"/>
      <c r="O261" s="75" t="str">
        <f t="shared" si="49"/>
        <v/>
      </c>
      <c r="P261" s="75" t="str">
        <f t="shared" si="50"/>
        <v/>
      </c>
      <c r="Q261" s="75" t="str">
        <f t="shared" si="51"/>
        <v/>
      </c>
      <c r="R261" s="75" t="str">
        <f t="shared" si="52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5"/>
        <v/>
      </c>
      <c r="E262" s="85"/>
      <c r="F262" s="80" t="str">
        <f t="shared" si="46"/>
        <v/>
      </c>
      <c r="G262" s="118"/>
      <c r="H262" s="80" t="str">
        <f t="shared" si="47"/>
        <v/>
      </c>
      <c r="I262" s="80" t="str">
        <f t="shared" si="48"/>
        <v/>
      </c>
      <c r="J262" s="117"/>
      <c r="K262" s="117"/>
      <c r="L262" s="117"/>
      <c r="M262" s="84"/>
      <c r="O262" s="75" t="str">
        <f t="shared" si="49"/>
        <v/>
      </c>
      <c r="P262" s="75" t="str">
        <f t="shared" si="50"/>
        <v/>
      </c>
      <c r="Q262" s="75" t="str">
        <f t="shared" si="51"/>
        <v/>
      </c>
      <c r="R262" s="75" t="str">
        <f t="shared" si="52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5"/>
        <v/>
      </c>
      <c r="E263" s="85"/>
      <c r="F263" s="80" t="str">
        <f t="shared" si="46"/>
        <v/>
      </c>
      <c r="G263" s="118"/>
      <c r="H263" s="80" t="str">
        <f t="shared" si="47"/>
        <v/>
      </c>
      <c r="I263" s="80" t="str">
        <f t="shared" si="48"/>
        <v/>
      </c>
      <c r="J263" s="117"/>
      <c r="K263" s="117"/>
      <c r="L263" s="117"/>
      <c r="M263" s="84"/>
      <c r="O263" s="75" t="str">
        <f t="shared" si="49"/>
        <v/>
      </c>
      <c r="P263" s="75" t="str">
        <f t="shared" si="50"/>
        <v/>
      </c>
      <c r="Q263" s="75" t="str">
        <f t="shared" si="51"/>
        <v/>
      </c>
      <c r="R263" s="75" t="str">
        <f t="shared" si="52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5"/>
        <v/>
      </c>
      <c r="E264" s="85"/>
      <c r="F264" s="80" t="str">
        <f t="shared" si="46"/>
        <v/>
      </c>
      <c r="G264" s="118"/>
      <c r="H264" s="80" t="str">
        <f t="shared" si="47"/>
        <v/>
      </c>
      <c r="I264" s="80" t="str">
        <f t="shared" si="48"/>
        <v/>
      </c>
      <c r="J264" s="117"/>
      <c r="K264" s="117"/>
      <c r="L264" s="117"/>
      <c r="M264" s="84"/>
      <c r="O264" s="75" t="str">
        <f t="shared" si="49"/>
        <v/>
      </c>
      <c r="P264" s="75" t="str">
        <f t="shared" si="50"/>
        <v/>
      </c>
      <c r="Q264" s="75" t="str">
        <f t="shared" si="51"/>
        <v/>
      </c>
      <c r="R264" s="75" t="str">
        <f t="shared" si="52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5"/>
        <v/>
      </c>
      <c r="E265" s="85"/>
      <c r="F265" s="80" t="str">
        <f t="shared" si="46"/>
        <v/>
      </c>
      <c r="G265" s="118"/>
      <c r="H265" s="80" t="str">
        <f t="shared" si="47"/>
        <v/>
      </c>
      <c r="I265" s="80" t="str">
        <f t="shared" si="48"/>
        <v/>
      </c>
      <c r="J265" s="117"/>
      <c r="K265" s="117"/>
      <c r="L265" s="117"/>
      <c r="M265" s="84"/>
      <c r="O265" s="75" t="str">
        <f t="shared" si="49"/>
        <v/>
      </c>
      <c r="P265" s="75" t="str">
        <f t="shared" si="50"/>
        <v/>
      </c>
      <c r="Q265" s="75" t="str">
        <f t="shared" si="51"/>
        <v/>
      </c>
      <c r="R265" s="75" t="str">
        <f t="shared" si="52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5"/>
        <v/>
      </c>
      <c r="E266" s="85"/>
      <c r="F266" s="80" t="str">
        <f t="shared" si="46"/>
        <v/>
      </c>
      <c r="G266" s="118"/>
      <c r="H266" s="80" t="str">
        <f t="shared" si="47"/>
        <v/>
      </c>
      <c r="I266" s="80" t="str">
        <f t="shared" si="48"/>
        <v/>
      </c>
      <c r="J266" s="117"/>
      <c r="K266" s="117"/>
      <c r="L266" s="117"/>
      <c r="M266" s="84"/>
      <c r="O266" s="75" t="str">
        <f t="shared" si="49"/>
        <v/>
      </c>
      <c r="P266" s="75" t="str">
        <f t="shared" si="50"/>
        <v/>
      </c>
      <c r="Q266" s="75" t="str">
        <f t="shared" si="51"/>
        <v/>
      </c>
      <c r="R266" s="75" t="str">
        <f t="shared" si="52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5"/>
        <v/>
      </c>
      <c r="E267" s="85"/>
      <c r="F267" s="80" t="str">
        <f t="shared" si="46"/>
        <v/>
      </c>
      <c r="G267" s="118"/>
      <c r="H267" s="80" t="str">
        <f t="shared" si="47"/>
        <v/>
      </c>
      <c r="I267" s="80" t="str">
        <f t="shared" si="48"/>
        <v/>
      </c>
      <c r="J267" s="117"/>
      <c r="K267" s="117"/>
      <c r="L267" s="117"/>
      <c r="M267" s="84"/>
      <c r="O267" s="75" t="str">
        <f t="shared" si="49"/>
        <v/>
      </c>
      <c r="P267" s="75" t="str">
        <f t="shared" si="50"/>
        <v/>
      </c>
      <c r="Q267" s="75" t="str">
        <f t="shared" si="51"/>
        <v/>
      </c>
      <c r="R267" s="75" t="str">
        <f t="shared" si="52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5"/>
        <v/>
      </c>
      <c r="E268" s="85"/>
      <c r="F268" s="80" t="str">
        <f t="shared" si="46"/>
        <v/>
      </c>
      <c r="G268" s="118"/>
      <c r="H268" s="80" t="str">
        <f t="shared" si="47"/>
        <v/>
      </c>
      <c r="I268" s="80" t="str">
        <f t="shared" si="48"/>
        <v/>
      </c>
      <c r="J268" s="117"/>
      <c r="K268" s="117"/>
      <c r="L268" s="117"/>
      <c r="M268" s="84"/>
      <c r="O268" s="75" t="str">
        <f t="shared" si="49"/>
        <v/>
      </c>
      <c r="P268" s="75" t="str">
        <f t="shared" si="50"/>
        <v/>
      </c>
      <c r="Q268" s="75" t="str">
        <f t="shared" si="51"/>
        <v/>
      </c>
      <c r="R268" s="75" t="str">
        <f t="shared" si="52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5"/>
        <v/>
      </c>
      <c r="E269" s="85"/>
      <c r="F269" s="80" t="str">
        <f t="shared" si="46"/>
        <v/>
      </c>
      <c r="G269" s="118"/>
      <c r="H269" s="80" t="str">
        <f t="shared" si="47"/>
        <v/>
      </c>
      <c r="I269" s="80" t="str">
        <f t="shared" si="48"/>
        <v/>
      </c>
      <c r="J269" s="117"/>
      <c r="K269" s="117"/>
      <c r="L269" s="117"/>
      <c r="M269" s="84"/>
      <c r="O269" s="75" t="str">
        <f t="shared" si="49"/>
        <v/>
      </c>
      <c r="P269" s="75" t="str">
        <f t="shared" si="50"/>
        <v/>
      </c>
      <c r="Q269" s="75" t="str">
        <f t="shared" si="51"/>
        <v/>
      </c>
      <c r="R269" s="75" t="str">
        <f t="shared" si="52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5"/>
        <v/>
      </c>
      <c r="E270" s="85"/>
      <c r="F270" s="80" t="str">
        <f t="shared" si="46"/>
        <v/>
      </c>
      <c r="G270" s="118"/>
      <c r="H270" s="80" t="str">
        <f t="shared" si="47"/>
        <v/>
      </c>
      <c r="I270" s="80" t="str">
        <f t="shared" si="48"/>
        <v/>
      </c>
      <c r="J270" s="117"/>
      <c r="K270" s="117"/>
      <c r="L270" s="117"/>
      <c r="M270" s="84"/>
      <c r="O270" s="75" t="str">
        <f t="shared" si="49"/>
        <v/>
      </c>
      <c r="P270" s="75" t="str">
        <f t="shared" si="50"/>
        <v/>
      </c>
      <c r="Q270" s="75" t="str">
        <f t="shared" si="51"/>
        <v/>
      </c>
      <c r="R270" s="75" t="str">
        <f t="shared" si="52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5"/>
        <v/>
      </c>
      <c r="E271" s="85"/>
      <c r="F271" s="80" t="str">
        <f t="shared" si="46"/>
        <v/>
      </c>
      <c r="G271" s="118"/>
      <c r="H271" s="80" t="str">
        <f t="shared" si="47"/>
        <v/>
      </c>
      <c r="I271" s="80" t="str">
        <f t="shared" si="48"/>
        <v/>
      </c>
      <c r="J271" s="117"/>
      <c r="K271" s="117"/>
      <c r="L271" s="117"/>
      <c r="M271" s="84"/>
      <c r="O271" s="75" t="str">
        <f t="shared" si="49"/>
        <v/>
      </c>
      <c r="P271" s="75" t="str">
        <f t="shared" si="50"/>
        <v/>
      </c>
      <c r="Q271" s="75" t="str">
        <f t="shared" si="51"/>
        <v/>
      </c>
      <c r="R271" s="75" t="str">
        <f t="shared" si="52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5"/>
        <v/>
      </c>
      <c r="E272" s="85"/>
      <c r="F272" s="80" t="str">
        <f t="shared" si="46"/>
        <v/>
      </c>
      <c r="G272" s="118"/>
      <c r="H272" s="80" t="str">
        <f t="shared" si="47"/>
        <v/>
      </c>
      <c r="I272" s="80" t="str">
        <f t="shared" si="48"/>
        <v/>
      </c>
      <c r="J272" s="117"/>
      <c r="K272" s="117"/>
      <c r="L272" s="117"/>
      <c r="M272" s="84"/>
      <c r="O272" s="75" t="str">
        <f t="shared" si="49"/>
        <v/>
      </c>
      <c r="P272" s="75" t="str">
        <f t="shared" si="50"/>
        <v/>
      </c>
      <c r="Q272" s="75" t="str">
        <f t="shared" si="51"/>
        <v/>
      </c>
      <c r="R272" s="75" t="str">
        <f t="shared" si="52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5"/>
        <v/>
      </c>
      <c r="E273" s="85"/>
      <c r="F273" s="80" t="str">
        <f t="shared" si="46"/>
        <v/>
      </c>
      <c r="G273" s="118"/>
      <c r="H273" s="80" t="str">
        <f t="shared" si="47"/>
        <v/>
      </c>
      <c r="I273" s="80" t="str">
        <f t="shared" si="48"/>
        <v/>
      </c>
      <c r="J273" s="117"/>
      <c r="K273" s="117"/>
      <c r="L273" s="117"/>
      <c r="M273" s="84"/>
      <c r="O273" s="75" t="str">
        <f t="shared" si="49"/>
        <v/>
      </c>
      <c r="P273" s="75" t="str">
        <f t="shared" si="50"/>
        <v/>
      </c>
      <c r="Q273" s="75" t="str">
        <f t="shared" si="51"/>
        <v/>
      </c>
      <c r="R273" s="75" t="str">
        <f t="shared" si="52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5"/>
        <v/>
      </c>
      <c r="E274" s="85"/>
      <c r="F274" s="80" t="str">
        <f t="shared" si="46"/>
        <v/>
      </c>
      <c r="G274" s="118"/>
      <c r="H274" s="80" t="str">
        <f t="shared" si="47"/>
        <v/>
      </c>
      <c r="I274" s="80" t="str">
        <f t="shared" si="48"/>
        <v/>
      </c>
      <c r="J274" s="117"/>
      <c r="K274" s="117"/>
      <c r="L274" s="117"/>
      <c r="M274" s="84"/>
      <c r="O274" s="75" t="str">
        <f t="shared" si="49"/>
        <v/>
      </c>
      <c r="P274" s="75" t="str">
        <f t="shared" si="50"/>
        <v/>
      </c>
      <c r="Q274" s="75" t="str">
        <f t="shared" si="51"/>
        <v/>
      </c>
      <c r="R274" s="75" t="str">
        <f t="shared" si="52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5"/>
        <v/>
      </c>
      <c r="E275" s="85"/>
      <c r="F275" s="80" t="str">
        <f t="shared" si="46"/>
        <v/>
      </c>
      <c r="G275" s="118"/>
      <c r="H275" s="80" t="str">
        <f t="shared" si="47"/>
        <v/>
      </c>
      <c r="I275" s="80" t="str">
        <f t="shared" si="48"/>
        <v/>
      </c>
      <c r="J275" s="117"/>
      <c r="K275" s="117"/>
      <c r="L275" s="117"/>
      <c r="M275" s="84"/>
      <c r="O275" s="75" t="str">
        <f t="shared" si="49"/>
        <v/>
      </c>
      <c r="P275" s="75" t="str">
        <f t="shared" si="50"/>
        <v/>
      </c>
      <c r="Q275" s="75" t="str">
        <f t="shared" si="51"/>
        <v/>
      </c>
      <c r="R275" s="75" t="str">
        <f t="shared" si="52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5"/>
        <v/>
      </c>
      <c r="E276" s="85"/>
      <c r="F276" s="80" t="str">
        <f t="shared" si="46"/>
        <v/>
      </c>
      <c r="G276" s="118"/>
      <c r="H276" s="80" t="str">
        <f t="shared" si="47"/>
        <v/>
      </c>
      <c r="I276" s="80" t="str">
        <f t="shared" si="48"/>
        <v/>
      </c>
      <c r="J276" s="117"/>
      <c r="K276" s="117"/>
      <c r="L276" s="117"/>
      <c r="M276" s="84"/>
      <c r="O276" s="75" t="str">
        <f t="shared" si="49"/>
        <v/>
      </c>
      <c r="P276" s="75" t="str">
        <f t="shared" si="50"/>
        <v/>
      </c>
      <c r="Q276" s="75" t="str">
        <f t="shared" si="51"/>
        <v/>
      </c>
      <c r="R276" s="75" t="str">
        <f t="shared" si="52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5"/>
        <v/>
      </c>
      <c r="E277" s="85"/>
      <c r="F277" s="80" t="str">
        <f t="shared" si="46"/>
        <v/>
      </c>
      <c r="G277" s="118"/>
      <c r="H277" s="80" t="str">
        <f t="shared" si="47"/>
        <v/>
      </c>
      <c r="I277" s="80" t="str">
        <f t="shared" si="48"/>
        <v/>
      </c>
      <c r="J277" s="117"/>
      <c r="K277" s="117"/>
      <c r="L277" s="117"/>
      <c r="M277" s="84"/>
      <c r="O277" s="75" t="str">
        <f t="shared" si="49"/>
        <v/>
      </c>
      <c r="P277" s="75" t="str">
        <f t="shared" si="50"/>
        <v/>
      </c>
      <c r="Q277" s="75" t="str">
        <f t="shared" si="51"/>
        <v/>
      </c>
      <c r="R277" s="75" t="str">
        <f t="shared" si="52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5"/>
        <v/>
      </c>
      <c r="E278" s="85"/>
      <c r="F278" s="80" t="str">
        <f t="shared" si="46"/>
        <v/>
      </c>
      <c r="G278" s="118"/>
      <c r="H278" s="80" t="str">
        <f t="shared" si="47"/>
        <v/>
      </c>
      <c r="I278" s="80" t="str">
        <f t="shared" si="48"/>
        <v/>
      </c>
      <c r="J278" s="117"/>
      <c r="K278" s="117"/>
      <c r="L278" s="117"/>
      <c r="M278" s="84"/>
      <c r="O278" s="75" t="str">
        <f t="shared" si="49"/>
        <v/>
      </c>
      <c r="P278" s="75" t="str">
        <f t="shared" si="50"/>
        <v/>
      </c>
      <c r="Q278" s="75" t="str">
        <f t="shared" si="51"/>
        <v/>
      </c>
      <c r="R278" s="75" t="str">
        <f t="shared" si="52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5"/>
        <v/>
      </c>
      <c r="E279" s="85"/>
      <c r="F279" s="80" t="str">
        <f t="shared" si="46"/>
        <v/>
      </c>
      <c r="G279" s="118"/>
      <c r="H279" s="80" t="str">
        <f t="shared" si="47"/>
        <v/>
      </c>
      <c r="I279" s="80" t="str">
        <f t="shared" si="48"/>
        <v/>
      </c>
      <c r="J279" s="117"/>
      <c r="K279" s="117"/>
      <c r="L279" s="117"/>
      <c r="M279" s="84"/>
      <c r="O279" s="75" t="str">
        <f t="shared" si="49"/>
        <v/>
      </c>
      <c r="P279" s="75" t="str">
        <f t="shared" si="50"/>
        <v/>
      </c>
      <c r="Q279" s="75" t="str">
        <f t="shared" si="51"/>
        <v/>
      </c>
      <c r="R279" s="75" t="str">
        <f t="shared" si="52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5"/>
        <v/>
      </c>
      <c r="E280" s="85"/>
      <c r="F280" s="80" t="str">
        <f t="shared" si="46"/>
        <v/>
      </c>
      <c r="G280" s="118"/>
      <c r="H280" s="80" t="str">
        <f t="shared" si="47"/>
        <v/>
      </c>
      <c r="I280" s="80" t="str">
        <f t="shared" si="48"/>
        <v/>
      </c>
      <c r="J280" s="117"/>
      <c r="K280" s="117"/>
      <c r="L280" s="117"/>
      <c r="M280" s="84"/>
      <c r="O280" s="75" t="str">
        <f t="shared" si="49"/>
        <v/>
      </c>
      <c r="P280" s="75" t="str">
        <f t="shared" si="50"/>
        <v/>
      </c>
      <c r="Q280" s="75" t="str">
        <f t="shared" si="51"/>
        <v/>
      </c>
      <c r="R280" s="75" t="str">
        <f t="shared" si="52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5"/>
        <v/>
      </c>
      <c r="E281" s="85"/>
      <c r="F281" s="80" t="str">
        <f t="shared" si="46"/>
        <v/>
      </c>
      <c r="G281" s="118"/>
      <c r="H281" s="80" t="str">
        <f t="shared" si="47"/>
        <v/>
      </c>
      <c r="I281" s="80" t="str">
        <f t="shared" si="48"/>
        <v/>
      </c>
      <c r="J281" s="117"/>
      <c r="K281" s="117"/>
      <c r="L281" s="117"/>
      <c r="M281" s="84"/>
      <c r="O281" s="75" t="str">
        <f t="shared" si="49"/>
        <v/>
      </c>
      <c r="P281" s="75" t="str">
        <f t="shared" si="50"/>
        <v/>
      </c>
      <c r="Q281" s="75" t="str">
        <f t="shared" si="51"/>
        <v/>
      </c>
      <c r="R281" s="75" t="str">
        <f t="shared" si="52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5"/>
        <v/>
      </c>
      <c r="E282" s="85"/>
      <c r="F282" s="80" t="str">
        <f t="shared" si="46"/>
        <v/>
      </c>
      <c r="G282" s="118"/>
      <c r="H282" s="80" t="str">
        <f t="shared" si="47"/>
        <v/>
      </c>
      <c r="I282" s="80" t="str">
        <f t="shared" si="48"/>
        <v/>
      </c>
      <c r="J282" s="117"/>
      <c r="K282" s="117"/>
      <c r="L282" s="117"/>
      <c r="M282" s="84"/>
      <c r="O282" s="75" t="str">
        <f t="shared" si="49"/>
        <v/>
      </c>
      <c r="P282" s="75" t="str">
        <f t="shared" si="50"/>
        <v/>
      </c>
      <c r="Q282" s="75" t="str">
        <f t="shared" si="51"/>
        <v/>
      </c>
      <c r="R282" s="75" t="str">
        <f t="shared" si="52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5"/>
        <v/>
      </c>
      <c r="E283" s="85"/>
      <c r="F283" s="80" t="str">
        <f t="shared" si="46"/>
        <v/>
      </c>
      <c r="G283" s="118"/>
      <c r="H283" s="80" t="str">
        <f t="shared" si="47"/>
        <v/>
      </c>
      <c r="I283" s="80" t="str">
        <f t="shared" si="48"/>
        <v/>
      </c>
      <c r="J283" s="117"/>
      <c r="K283" s="117"/>
      <c r="L283" s="117"/>
      <c r="M283" s="84"/>
      <c r="O283" s="75" t="str">
        <f t="shared" si="49"/>
        <v/>
      </c>
      <c r="P283" s="75" t="str">
        <f t="shared" si="50"/>
        <v/>
      </c>
      <c r="Q283" s="75" t="str">
        <f t="shared" si="51"/>
        <v/>
      </c>
      <c r="R283" s="75" t="str">
        <f t="shared" si="52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5"/>
        <v/>
      </c>
      <c r="E284" s="85"/>
      <c r="F284" s="80" t="str">
        <f t="shared" si="46"/>
        <v/>
      </c>
      <c r="G284" s="118"/>
      <c r="H284" s="80" t="str">
        <f t="shared" si="47"/>
        <v/>
      </c>
      <c r="I284" s="80" t="str">
        <f t="shared" si="48"/>
        <v/>
      </c>
      <c r="J284" s="117"/>
      <c r="K284" s="117"/>
      <c r="L284" s="117"/>
      <c r="M284" s="84"/>
      <c r="O284" s="75" t="str">
        <f t="shared" si="49"/>
        <v/>
      </c>
      <c r="P284" s="75" t="str">
        <f t="shared" si="50"/>
        <v/>
      </c>
      <c r="Q284" s="75" t="str">
        <f t="shared" si="51"/>
        <v/>
      </c>
      <c r="R284" s="75" t="str">
        <f t="shared" si="52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5"/>
        <v/>
      </c>
      <c r="E285" s="85"/>
      <c r="F285" s="80" t="str">
        <f t="shared" si="46"/>
        <v/>
      </c>
      <c r="G285" s="118"/>
      <c r="H285" s="80" t="str">
        <f t="shared" si="47"/>
        <v/>
      </c>
      <c r="I285" s="80" t="str">
        <f t="shared" si="48"/>
        <v/>
      </c>
      <c r="J285" s="117"/>
      <c r="K285" s="117"/>
      <c r="L285" s="117"/>
      <c r="M285" s="84"/>
      <c r="O285" s="75" t="str">
        <f t="shared" si="49"/>
        <v/>
      </c>
      <c r="P285" s="75" t="str">
        <f t="shared" si="50"/>
        <v/>
      </c>
      <c r="Q285" s="75" t="str">
        <f t="shared" si="51"/>
        <v/>
      </c>
      <c r="R285" s="75" t="str">
        <f t="shared" si="52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5"/>
        <v/>
      </c>
      <c r="E286" s="85"/>
      <c r="F286" s="80" t="str">
        <f t="shared" si="46"/>
        <v/>
      </c>
      <c r="G286" s="118"/>
      <c r="H286" s="80" t="str">
        <f t="shared" si="47"/>
        <v/>
      </c>
      <c r="I286" s="80" t="str">
        <f t="shared" si="48"/>
        <v/>
      </c>
      <c r="J286" s="117"/>
      <c r="K286" s="117"/>
      <c r="L286" s="117"/>
      <c r="M286" s="84"/>
      <c r="O286" s="75" t="str">
        <f t="shared" si="49"/>
        <v/>
      </c>
      <c r="P286" s="75" t="str">
        <f t="shared" si="50"/>
        <v/>
      </c>
      <c r="Q286" s="75" t="str">
        <f t="shared" si="51"/>
        <v/>
      </c>
      <c r="R286" s="75" t="str">
        <f t="shared" si="52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5"/>
        <v/>
      </c>
      <c r="E287" s="85"/>
      <c r="F287" s="80" t="str">
        <f t="shared" si="46"/>
        <v/>
      </c>
      <c r="G287" s="118"/>
      <c r="H287" s="80" t="str">
        <f t="shared" si="47"/>
        <v/>
      </c>
      <c r="I287" s="80" t="str">
        <f t="shared" si="48"/>
        <v/>
      </c>
      <c r="J287" s="117"/>
      <c r="K287" s="117"/>
      <c r="L287" s="117"/>
      <c r="M287" s="84"/>
      <c r="O287" s="75" t="str">
        <f t="shared" si="49"/>
        <v/>
      </c>
      <c r="P287" s="75" t="str">
        <f t="shared" si="50"/>
        <v/>
      </c>
      <c r="Q287" s="75" t="str">
        <f t="shared" si="51"/>
        <v/>
      </c>
      <c r="R287" s="75" t="str">
        <f t="shared" si="52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5"/>
        <v/>
      </c>
      <c r="E288" s="85"/>
      <c r="F288" s="80" t="str">
        <f t="shared" si="46"/>
        <v/>
      </c>
      <c r="G288" s="118"/>
      <c r="H288" s="80" t="str">
        <f t="shared" si="47"/>
        <v/>
      </c>
      <c r="I288" s="80" t="str">
        <f t="shared" si="48"/>
        <v/>
      </c>
      <c r="J288" s="117"/>
      <c r="K288" s="117"/>
      <c r="L288" s="117"/>
      <c r="M288" s="84"/>
      <c r="O288" s="75" t="str">
        <f t="shared" si="49"/>
        <v/>
      </c>
      <c r="P288" s="75" t="str">
        <f t="shared" si="50"/>
        <v/>
      </c>
      <c r="Q288" s="75" t="str">
        <f t="shared" si="51"/>
        <v/>
      </c>
      <c r="R288" s="75" t="str">
        <f t="shared" si="52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5"/>
        <v/>
      </c>
      <c r="E289" s="85"/>
      <c r="F289" s="80" t="str">
        <f t="shared" si="46"/>
        <v/>
      </c>
      <c r="G289" s="118"/>
      <c r="H289" s="80" t="str">
        <f t="shared" si="47"/>
        <v/>
      </c>
      <c r="I289" s="80" t="str">
        <f t="shared" si="48"/>
        <v/>
      </c>
      <c r="J289" s="117"/>
      <c r="K289" s="117"/>
      <c r="L289" s="117"/>
      <c r="M289" s="84"/>
      <c r="O289" s="75" t="str">
        <f t="shared" si="49"/>
        <v/>
      </c>
      <c r="P289" s="75" t="str">
        <f t="shared" si="50"/>
        <v/>
      </c>
      <c r="Q289" s="75" t="str">
        <f t="shared" si="51"/>
        <v/>
      </c>
      <c r="R289" s="75" t="str">
        <f t="shared" si="52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5"/>
        <v/>
      </c>
      <c r="E290" s="85"/>
      <c r="F290" s="80" t="str">
        <f t="shared" si="46"/>
        <v/>
      </c>
      <c r="G290" s="118"/>
      <c r="H290" s="80" t="str">
        <f t="shared" si="47"/>
        <v/>
      </c>
      <c r="I290" s="80" t="str">
        <f t="shared" si="48"/>
        <v/>
      </c>
      <c r="J290" s="117"/>
      <c r="K290" s="117"/>
      <c r="L290" s="117"/>
      <c r="M290" s="84"/>
      <c r="O290" s="75" t="str">
        <f t="shared" si="49"/>
        <v/>
      </c>
      <c r="P290" s="75" t="str">
        <f t="shared" si="50"/>
        <v/>
      </c>
      <c r="Q290" s="75" t="str">
        <f t="shared" si="51"/>
        <v/>
      </c>
      <c r="R290" s="75" t="str">
        <f t="shared" si="52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5"/>
        <v/>
      </c>
      <c r="E291" s="85"/>
      <c r="F291" s="80" t="str">
        <f t="shared" si="46"/>
        <v/>
      </c>
      <c r="G291" s="118"/>
      <c r="H291" s="80" t="str">
        <f t="shared" si="47"/>
        <v/>
      </c>
      <c r="I291" s="80" t="str">
        <f t="shared" si="48"/>
        <v/>
      </c>
      <c r="J291" s="117"/>
      <c r="K291" s="117"/>
      <c r="L291" s="117"/>
      <c r="M291" s="84"/>
      <c r="O291" s="75" t="str">
        <f t="shared" si="49"/>
        <v/>
      </c>
      <c r="P291" s="75" t="str">
        <f t="shared" si="50"/>
        <v/>
      </c>
      <c r="Q291" s="75" t="str">
        <f t="shared" si="51"/>
        <v/>
      </c>
      <c r="R291" s="75" t="str">
        <f t="shared" si="52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5"/>
        <v/>
      </c>
      <c r="E292" s="85"/>
      <c r="F292" s="80" t="str">
        <f t="shared" si="46"/>
        <v/>
      </c>
      <c r="G292" s="118"/>
      <c r="H292" s="80" t="str">
        <f t="shared" si="47"/>
        <v/>
      </c>
      <c r="I292" s="80" t="str">
        <f t="shared" si="48"/>
        <v/>
      </c>
      <c r="J292" s="117"/>
      <c r="K292" s="117"/>
      <c r="L292" s="117"/>
      <c r="M292" s="84"/>
      <c r="O292" s="75" t="str">
        <f t="shared" si="49"/>
        <v/>
      </c>
      <c r="P292" s="75" t="str">
        <f t="shared" si="50"/>
        <v/>
      </c>
      <c r="Q292" s="75" t="str">
        <f t="shared" si="51"/>
        <v/>
      </c>
      <c r="R292" s="75" t="str">
        <f t="shared" si="52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5"/>
        <v/>
      </c>
      <c r="E293" s="85"/>
      <c r="F293" s="80" t="str">
        <f t="shared" si="46"/>
        <v/>
      </c>
      <c r="G293" s="118"/>
      <c r="H293" s="80" t="str">
        <f t="shared" si="47"/>
        <v/>
      </c>
      <c r="I293" s="80" t="str">
        <f t="shared" si="48"/>
        <v/>
      </c>
      <c r="J293" s="117"/>
      <c r="K293" s="117"/>
      <c r="L293" s="117"/>
      <c r="M293" s="84"/>
      <c r="O293" s="75" t="str">
        <f t="shared" si="49"/>
        <v/>
      </c>
      <c r="P293" s="75" t="str">
        <f t="shared" si="50"/>
        <v/>
      </c>
      <c r="Q293" s="75" t="str">
        <f t="shared" si="51"/>
        <v/>
      </c>
      <c r="R293" s="75" t="str">
        <f t="shared" si="52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5"/>
        <v/>
      </c>
      <c r="E294" s="85"/>
      <c r="F294" s="80" t="str">
        <f t="shared" si="46"/>
        <v/>
      </c>
      <c r="G294" s="118"/>
      <c r="H294" s="80" t="str">
        <f t="shared" si="47"/>
        <v/>
      </c>
      <c r="I294" s="80" t="str">
        <f t="shared" si="48"/>
        <v/>
      </c>
      <c r="J294" s="117"/>
      <c r="K294" s="117"/>
      <c r="L294" s="117"/>
      <c r="M294" s="84"/>
      <c r="O294" s="75" t="str">
        <f t="shared" si="49"/>
        <v/>
      </c>
      <c r="P294" s="75" t="str">
        <f t="shared" si="50"/>
        <v/>
      </c>
      <c r="Q294" s="75" t="str">
        <f t="shared" si="51"/>
        <v/>
      </c>
      <c r="R294" s="75" t="str">
        <f t="shared" si="52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5"/>
        <v/>
      </c>
      <c r="E295" s="85"/>
      <c r="F295" s="80" t="str">
        <f t="shared" si="46"/>
        <v/>
      </c>
      <c r="G295" s="118"/>
      <c r="H295" s="80" t="str">
        <f t="shared" si="47"/>
        <v/>
      </c>
      <c r="I295" s="80" t="str">
        <f t="shared" si="48"/>
        <v/>
      </c>
      <c r="J295" s="117"/>
      <c r="K295" s="117"/>
      <c r="L295" s="117"/>
      <c r="M295" s="84"/>
      <c r="O295" s="75" t="str">
        <f t="shared" si="49"/>
        <v/>
      </c>
      <c r="P295" s="75" t="str">
        <f t="shared" si="50"/>
        <v/>
      </c>
      <c r="Q295" s="75" t="str">
        <f t="shared" si="51"/>
        <v/>
      </c>
      <c r="R295" s="75" t="str">
        <f t="shared" si="52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5"/>
        <v/>
      </c>
      <c r="E296" s="85"/>
      <c r="F296" s="80" t="str">
        <f t="shared" si="46"/>
        <v/>
      </c>
      <c r="G296" s="118"/>
      <c r="H296" s="80" t="str">
        <f t="shared" si="47"/>
        <v/>
      </c>
      <c r="I296" s="80" t="str">
        <f t="shared" si="48"/>
        <v/>
      </c>
      <c r="J296" s="117"/>
      <c r="K296" s="117"/>
      <c r="L296" s="117"/>
      <c r="M296" s="84"/>
      <c r="O296" s="75" t="str">
        <f t="shared" si="49"/>
        <v/>
      </c>
      <c r="P296" s="75" t="str">
        <f t="shared" si="50"/>
        <v/>
      </c>
      <c r="Q296" s="75" t="str">
        <f t="shared" si="51"/>
        <v/>
      </c>
      <c r="R296" s="75" t="str">
        <f t="shared" si="52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5"/>
        <v/>
      </c>
      <c r="E297" s="85"/>
      <c r="F297" s="80" t="str">
        <f t="shared" si="46"/>
        <v/>
      </c>
      <c r="G297" s="118"/>
      <c r="H297" s="80" t="str">
        <f t="shared" si="47"/>
        <v/>
      </c>
      <c r="I297" s="80" t="str">
        <f t="shared" si="48"/>
        <v/>
      </c>
      <c r="J297" s="117"/>
      <c r="K297" s="117"/>
      <c r="L297" s="117"/>
      <c r="M297" s="84"/>
      <c r="O297" s="75" t="str">
        <f t="shared" si="49"/>
        <v/>
      </c>
      <c r="P297" s="75" t="str">
        <f t="shared" si="50"/>
        <v/>
      </c>
      <c r="Q297" s="75" t="str">
        <f t="shared" si="51"/>
        <v/>
      </c>
      <c r="R297" s="75" t="str">
        <f t="shared" si="52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5"/>
        <v/>
      </c>
      <c r="E298" s="85"/>
      <c r="F298" s="80" t="str">
        <f t="shared" si="46"/>
        <v/>
      </c>
      <c r="G298" s="118"/>
      <c r="H298" s="80" t="str">
        <f t="shared" si="47"/>
        <v/>
      </c>
      <c r="I298" s="80" t="str">
        <f t="shared" si="48"/>
        <v/>
      </c>
      <c r="J298" s="117"/>
      <c r="K298" s="117"/>
      <c r="L298" s="117"/>
      <c r="M298" s="84"/>
      <c r="O298" s="75" t="str">
        <f t="shared" si="49"/>
        <v/>
      </c>
      <c r="P298" s="75" t="str">
        <f t="shared" si="50"/>
        <v/>
      </c>
      <c r="Q298" s="75" t="str">
        <f t="shared" si="51"/>
        <v/>
      </c>
      <c r="R298" s="75" t="str">
        <f t="shared" si="52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5"/>
        <v/>
      </c>
      <c r="E299" s="85"/>
      <c r="F299" s="80" t="str">
        <f t="shared" si="46"/>
        <v/>
      </c>
      <c r="G299" s="118"/>
      <c r="H299" s="80" t="str">
        <f t="shared" si="47"/>
        <v/>
      </c>
      <c r="I299" s="80" t="str">
        <f t="shared" si="48"/>
        <v/>
      </c>
      <c r="J299" s="117"/>
      <c r="K299" s="117"/>
      <c r="L299" s="117"/>
      <c r="M299" s="84"/>
      <c r="O299" s="75" t="str">
        <f t="shared" si="49"/>
        <v/>
      </c>
      <c r="P299" s="75" t="str">
        <f t="shared" si="50"/>
        <v/>
      </c>
      <c r="Q299" s="75" t="str">
        <f t="shared" si="51"/>
        <v/>
      </c>
      <c r="R299" s="75" t="str">
        <f t="shared" si="52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5"/>
        <v/>
      </c>
      <c r="E300" s="85"/>
      <c r="F300" s="80" t="str">
        <f t="shared" si="46"/>
        <v/>
      </c>
      <c r="G300" s="118"/>
      <c r="H300" s="80" t="str">
        <f t="shared" si="47"/>
        <v/>
      </c>
      <c r="I300" s="80" t="str">
        <f t="shared" si="48"/>
        <v/>
      </c>
      <c r="J300" s="117"/>
      <c r="K300" s="117"/>
      <c r="L300" s="117"/>
      <c r="M300" s="84"/>
      <c r="O300" s="75" t="str">
        <f t="shared" si="49"/>
        <v/>
      </c>
      <c r="P300" s="75" t="str">
        <f t="shared" si="50"/>
        <v/>
      </c>
      <c r="Q300" s="75" t="str">
        <f t="shared" si="51"/>
        <v/>
      </c>
      <c r="R300" s="75" t="str">
        <f t="shared" si="52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5"/>
        <v/>
      </c>
      <c r="E301" s="85"/>
      <c r="F301" s="80" t="str">
        <f t="shared" si="46"/>
        <v/>
      </c>
      <c r="G301" s="118"/>
      <c r="H301" s="80" t="str">
        <f t="shared" si="47"/>
        <v/>
      </c>
      <c r="I301" s="80" t="str">
        <f t="shared" si="48"/>
        <v/>
      </c>
      <c r="J301" s="117"/>
      <c r="K301" s="117"/>
      <c r="L301" s="117"/>
      <c r="M301" s="84"/>
      <c r="O301" s="75" t="str">
        <f t="shared" si="49"/>
        <v/>
      </c>
      <c r="P301" s="75" t="str">
        <f t="shared" si="50"/>
        <v/>
      </c>
      <c r="Q301" s="75" t="str">
        <f t="shared" si="51"/>
        <v/>
      </c>
      <c r="R301" s="75" t="str">
        <f t="shared" si="52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5"/>
        <v/>
      </c>
      <c r="E302" s="85"/>
      <c r="F302" s="80" t="str">
        <f t="shared" si="46"/>
        <v/>
      </c>
      <c r="G302" s="118"/>
      <c r="H302" s="80" t="str">
        <f t="shared" si="47"/>
        <v/>
      </c>
      <c r="I302" s="80" t="str">
        <f t="shared" si="48"/>
        <v/>
      </c>
      <c r="J302" s="117"/>
      <c r="K302" s="117"/>
      <c r="L302" s="117"/>
      <c r="M302" s="84"/>
      <c r="O302" s="75" t="str">
        <f t="shared" si="49"/>
        <v/>
      </c>
      <c r="P302" s="75" t="str">
        <f t="shared" si="50"/>
        <v/>
      </c>
      <c r="Q302" s="75" t="str">
        <f t="shared" si="51"/>
        <v/>
      </c>
      <c r="R302" s="75" t="str">
        <f t="shared" si="52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5"/>
        <v/>
      </c>
      <c r="E303" s="85"/>
      <c r="F303" s="80" t="str">
        <f t="shared" si="46"/>
        <v/>
      </c>
      <c r="G303" s="118"/>
      <c r="H303" s="80" t="str">
        <f t="shared" si="47"/>
        <v/>
      </c>
      <c r="I303" s="80" t="str">
        <f t="shared" si="48"/>
        <v/>
      </c>
      <c r="J303" s="117"/>
      <c r="K303" s="117"/>
      <c r="L303" s="117"/>
      <c r="M303" s="84"/>
      <c r="O303" s="75" t="str">
        <f t="shared" si="49"/>
        <v/>
      </c>
      <c r="P303" s="75" t="str">
        <f t="shared" si="50"/>
        <v/>
      </c>
      <c r="Q303" s="75" t="str">
        <f t="shared" si="51"/>
        <v/>
      </c>
      <c r="R303" s="75" t="str">
        <f t="shared" si="52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5"/>
        <v/>
      </c>
      <c r="E304" s="85"/>
      <c r="F304" s="80" t="str">
        <f t="shared" si="46"/>
        <v/>
      </c>
      <c r="G304" s="118"/>
      <c r="H304" s="80" t="str">
        <f t="shared" si="47"/>
        <v/>
      </c>
      <c r="I304" s="80" t="str">
        <f t="shared" si="48"/>
        <v/>
      </c>
      <c r="J304" s="117"/>
      <c r="K304" s="117"/>
      <c r="L304" s="117"/>
      <c r="M304" s="84"/>
      <c r="O304" s="75" t="str">
        <f t="shared" si="49"/>
        <v/>
      </c>
      <c r="P304" s="75" t="str">
        <f t="shared" si="50"/>
        <v/>
      </c>
      <c r="Q304" s="75" t="str">
        <f t="shared" si="51"/>
        <v/>
      </c>
      <c r="R304" s="75" t="str">
        <f t="shared" si="52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5"/>
        <v/>
      </c>
      <c r="E305" s="85"/>
      <c r="F305" s="80" t="str">
        <f t="shared" si="46"/>
        <v/>
      </c>
      <c r="G305" s="118"/>
      <c r="H305" s="80" t="str">
        <f t="shared" si="47"/>
        <v/>
      </c>
      <c r="I305" s="80" t="str">
        <f t="shared" si="48"/>
        <v/>
      </c>
      <c r="J305" s="117"/>
      <c r="K305" s="117"/>
      <c r="L305" s="117"/>
      <c r="M305" s="84"/>
      <c r="O305" s="75" t="str">
        <f t="shared" si="49"/>
        <v/>
      </c>
      <c r="P305" s="75" t="str">
        <f t="shared" si="50"/>
        <v/>
      </c>
      <c r="Q305" s="75" t="str">
        <f t="shared" si="51"/>
        <v/>
      </c>
      <c r="R305" s="75" t="str">
        <f t="shared" si="52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5"/>
        <v/>
      </c>
      <c r="E306" s="85"/>
      <c r="F306" s="80" t="str">
        <f t="shared" si="46"/>
        <v/>
      </c>
      <c r="G306" s="118"/>
      <c r="H306" s="80" t="str">
        <f t="shared" si="47"/>
        <v/>
      </c>
      <c r="I306" s="80" t="str">
        <f t="shared" si="48"/>
        <v/>
      </c>
      <c r="J306" s="117"/>
      <c r="K306" s="117"/>
      <c r="L306" s="117"/>
      <c r="M306" s="84"/>
      <c r="O306" s="75" t="str">
        <f t="shared" si="49"/>
        <v/>
      </c>
      <c r="P306" s="75" t="str">
        <f t="shared" si="50"/>
        <v/>
      </c>
      <c r="Q306" s="75" t="str">
        <f t="shared" si="51"/>
        <v/>
      </c>
      <c r="R306" s="75" t="str">
        <f t="shared" si="52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5"/>
        <v/>
      </c>
      <c r="E307" s="85"/>
      <c r="F307" s="80" t="str">
        <f t="shared" si="46"/>
        <v/>
      </c>
      <c r="G307" s="118"/>
      <c r="H307" s="80" t="str">
        <f t="shared" si="47"/>
        <v/>
      </c>
      <c r="I307" s="80" t="str">
        <f t="shared" si="48"/>
        <v/>
      </c>
      <c r="J307" s="117"/>
      <c r="K307" s="117"/>
      <c r="L307" s="117"/>
      <c r="M307" s="84"/>
      <c r="O307" s="75" t="str">
        <f t="shared" si="49"/>
        <v/>
      </c>
      <c r="P307" s="75" t="str">
        <f t="shared" si="50"/>
        <v/>
      </c>
      <c r="Q307" s="75" t="str">
        <f t="shared" si="51"/>
        <v/>
      </c>
      <c r="R307" s="75" t="str">
        <f t="shared" si="52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5"/>
        <v/>
      </c>
      <c r="E308" s="85"/>
      <c r="F308" s="80" t="str">
        <f t="shared" si="46"/>
        <v/>
      </c>
      <c r="G308" s="118"/>
      <c r="H308" s="80" t="str">
        <f t="shared" si="47"/>
        <v/>
      </c>
      <c r="I308" s="80" t="str">
        <f t="shared" si="48"/>
        <v/>
      </c>
      <c r="J308" s="117"/>
      <c r="K308" s="117"/>
      <c r="L308" s="117"/>
      <c r="M308" s="84"/>
      <c r="O308" s="75" t="str">
        <f t="shared" si="49"/>
        <v/>
      </c>
      <c r="P308" s="75" t="str">
        <f t="shared" si="50"/>
        <v/>
      </c>
      <c r="Q308" s="75" t="str">
        <f t="shared" si="51"/>
        <v/>
      </c>
      <c r="R308" s="75" t="str">
        <f t="shared" si="52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5"/>
        <v/>
      </c>
      <c r="E309" s="85"/>
      <c r="F309" s="80" t="str">
        <f t="shared" si="46"/>
        <v/>
      </c>
      <c r="G309" s="118"/>
      <c r="H309" s="80" t="str">
        <f t="shared" si="47"/>
        <v/>
      </c>
      <c r="I309" s="80" t="str">
        <f t="shared" si="48"/>
        <v/>
      </c>
      <c r="J309" s="117"/>
      <c r="K309" s="117"/>
      <c r="L309" s="117"/>
      <c r="M309" s="84"/>
      <c r="O309" s="75" t="str">
        <f t="shared" si="49"/>
        <v/>
      </c>
      <c r="P309" s="75" t="str">
        <f t="shared" si="50"/>
        <v/>
      </c>
      <c r="Q309" s="75" t="str">
        <f t="shared" si="51"/>
        <v/>
      </c>
      <c r="R309" s="75" t="str">
        <f t="shared" si="52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5"/>
        <v/>
      </c>
      <c r="E310" s="85"/>
      <c r="F310" s="80" t="str">
        <f t="shared" si="46"/>
        <v/>
      </c>
      <c r="G310" s="118"/>
      <c r="H310" s="80" t="str">
        <f t="shared" si="47"/>
        <v/>
      </c>
      <c r="I310" s="80" t="str">
        <f t="shared" si="48"/>
        <v/>
      </c>
      <c r="J310" s="117"/>
      <c r="K310" s="117"/>
      <c r="L310" s="117"/>
      <c r="M310" s="84"/>
      <c r="O310" s="75" t="str">
        <f t="shared" si="49"/>
        <v/>
      </c>
      <c r="P310" s="75" t="str">
        <f t="shared" si="50"/>
        <v/>
      </c>
      <c r="Q310" s="75" t="str">
        <f t="shared" si="51"/>
        <v/>
      </c>
      <c r="R310" s="75" t="str">
        <f t="shared" si="52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5"/>
        <v/>
      </c>
      <c r="E311" s="85"/>
      <c r="F311" s="80" t="str">
        <f t="shared" si="46"/>
        <v/>
      </c>
      <c r="G311" s="118"/>
      <c r="H311" s="80" t="str">
        <f t="shared" si="47"/>
        <v/>
      </c>
      <c r="I311" s="80" t="str">
        <f t="shared" si="48"/>
        <v/>
      </c>
      <c r="J311" s="117"/>
      <c r="K311" s="117"/>
      <c r="L311" s="117"/>
      <c r="M311" s="84"/>
      <c r="O311" s="75" t="str">
        <f t="shared" si="49"/>
        <v/>
      </c>
      <c r="P311" s="75" t="str">
        <f t="shared" si="50"/>
        <v/>
      </c>
      <c r="Q311" s="75" t="str">
        <f t="shared" si="51"/>
        <v/>
      </c>
      <c r="R311" s="75" t="str">
        <f t="shared" si="52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5"/>
        <v/>
      </c>
      <c r="E312" s="85"/>
      <c r="F312" s="80" t="str">
        <f t="shared" si="46"/>
        <v/>
      </c>
      <c r="G312" s="118"/>
      <c r="H312" s="80" t="str">
        <f t="shared" si="47"/>
        <v/>
      </c>
      <c r="I312" s="80" t="str">
        <f t="shared" si="48"/>
        <v/>
      </c>
      <c r="J312" s="117"/>
      <c r="K312" s="117"/>
      <c r="L312" s="117"/>
      <c r="M312" s="84"/>
      <c r="O312" s="75" t="str">
        <f t="shared" si="49"/>
        <v/>
      </c>
      <c r="P312" s="75" t="str">
        <f t="shared" si="50"/>
        <v/>
      </c>
      <c r="Q312" s="75" t="str">
        <f t="shared" si="51"/>
        <v/>
      </c>
      <c r="R312" s="75" t="str">
        <f t="shared" si="52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5"/>
        <v/>
      </c>
      <c r="E313" s="85"/>
      <c r="F313" s="80" t="str">
        <f t="shared" si="46"/>
        <v/>
      </c>
      <c r="G313" s="118"/>
      <c r="H313" s="80" t="str">
        <f t="shared" si="47"/>
        <v/>
      </c>
      <c r="I313" s="80" t="str">
        <f t="shared" si="48"/>
        <v/>
      </c>
      <c r="J313" s="117"/>
      <c r="K313" s="117"/>
      <c r="L313" s="117"/>
      <c r="M313" s="84"/>
      <c r="O313" s="75" t="str">
        <f t="shared" si="49"/>
        <v/>
      </c>
      <c r="P313" s="75" t="str">
        <f t="shared" si="50"/>
        <v/>
      </c>
      <c r="Q313" s="75" t="str">
        <f t="shared" si="51"/>
        <v/>
      </c>
      <c r="R313" s="75" t="str">
        <f t="shared" si="52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5"/>
        <v/>
      </c>
      <c r="E314" s="85"/>
      <c r="F314" s="80" t="str">
        <f t="shared" si="46"/>
        <v/>
      </c>
      <c r="G314" s="118"/>
      <c r="H314" s="80" t="str">
        <f t="shared" si="47"/>
        <v/>
      </c>
      <c r="I314" s="80" t="str">
        <f t="shared" si="48"/>
        <v/>
      </c>
      <c r="J314" s="117"/>
      <c r="K314" s="117"/>
      <c r="L314" s="117"/>
      <c r="M314" s="84"/>
      <c r="O314" s="75" t="str">
        <f t="shared" si="49"/>
        <v/>
      </c>
      <c r="P314" s="75" t="str">
        <f t="shared" si="50"/>
        <v/>
      </c>
      <c r="Q314" s="75" t="str">
        <f t="shared" si="51"/>
        <v/>
      </c>
      <c r="R314" s="75" t="str">
        <f t="shared" si="52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5"/>
        <v/>
      </c>
      <c r="E315" s="85"/>
      <c r="F315" s="80" t="str">
        <f t="shared" si="46"/>
        <v/>
      </c>
      <c r="G315" s="118"/>
      <c r="H315" s="80" t="str">
        <f t="shared" si="47"/>
        <v/>
      </c>
      <c r="I315" s="80" t="str">
        <f t="shared" si="48"/>
        <v/>
      </c>
      <c r="J315" s="117"/>
      <c r="K315" s="117"/>
      <c r="L315" s="117"/>
      <c r="M315" s="84"/>
      <c r="O315" s="75" t="str">
        <f t="shared" si="49"/>
        <v/>
      </c>
      <c r="P315" s="75" t="str">
        <f t="shared" si="50"/>
        <v/>
      </c>
      <c r="Q315" s="75" t="str">
        <f t="shared" si="51"/>
        <v/>
      </c>
      <c r="R315" s="75" t="str">
        <f t="shared" si="52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5"/>
        <v/>
      </c>
      <c r="E316" s="85"/>
      <c r="F316" s="80" t="str">
        <f t="shared" si="46"/>
        <v/>
      </c>
      <c r="G316" s="118"/>
      <c r="H316" s="80" t="str">
        <f t="shared" si="47"/>
        <v/>
      </c>
      <c r="I316" s="80" t="str">
        <f t="shared" si="48"/>
        <v/>
      </c>
      <c r="J316" s="117"/>
      <c r="K316" s="117"/>
      <c r="L316" s="117"/>
      <c r="M316" s="84"/>
      <c r="O316" s="75" t="str">
        <f t="shared" si="49"/>
        <v/>
      </c>
      <c r="P316" s="75" t="str">
        <f t="shared" si="50"/>
        <v/>
      </c>
      <c r="Q316" s="75" t="str">
        <f t="shared" si="51"/>
        <v/>
      </c>
      <c r="R316" s="75" t="str">
        <f t="shared" si="52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5"/>
        <v/>
      </c>
      <c r="E317" s="85"/>
      <c r="F317" s="80" t="str">
        <f t="shared" si="46"/>
        <v/>
      </c>
      <c r="G317" s="118"/>
      <c r="H317" s="80" t="str">
        <f t="shared" si="47"/>
        <v/>
      </c>
      <c r="I317" s="80" t="str">
        <f t="shared" si="48"/>
        <v/>
      </c>
      <c r="J317" s="117"/>
      <c r="K317" s="117"/>
      <c r="L317" s="117"/>
      <c r="M317" s="84"/>
      <c r="O317" s="75" t="str">
        <f t="shared" si="49"/>
        <v/>
      </c>
      <c r="P317" s="75" t="str">
        <f t="shared" si="50"/>
        <v/>
      </c>
      <c r="Q317" s="75" t="str">
        <f t="shared" si="51"/>
        <v/>
      </c>
      <c r="R317" s="75" t="str">
        <f t="shared" si="52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5"/>
        <v/>
      </c>
      <c r="E318" s="85"/>
      <c r="F318" s="80" t="str">
        <f t="shared" si="46"/>
        <v/>
      </c>
      <c r="G318" s="118"/>
      <c r="H318" s="80" t="str">
        <f t="shared" si="47"/>
        <v/>
      </c>
      <c r="I318" s="80" t="str">
        <f t="shared" si="48"/>
        <v/>
      </c>
      <c r="J318" s="117"/>
      <c r="K318" s="117"/>
      <c r="L318" s="117"/>
      <c r="M318" s="84"/>
      <c r="O318" s="75" t="str">
        <f t="shared" si="49"/>
        <v/>
      </c>
      <c r="P318" s="75" t="str">
        <f t="shared" si="50"/>
        <v/>
      </c>
      <c r="Q318" s="75" t="str">
        <f t="shared" si="51"/>
        <v/>
      </c>
      <c r="R318" s="75" t="str">
        <f t="shared" si="52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5"/>
        <v/>
      </c>
      <c r="E319" s="85"/>
      <c r="F319" s="80" t="str">
        <f t="shared" si="46"/>
        <v/>
      </c>
      <c r="G319" s="118"/>
      <c r="H319" s="80" t="str">
        <f t="shared" si="47"/>
        <v/>
      </c>
      <c r="I319" s="80" t="str">
        <f t="shared" si="48"/>
        <v/>
      </c>
      <c r="J319" s="117"/>
      <c r="K319" s="117"/>
      <c r="L319" s="117"/>
      <c r="M319" s="84"/>
      <c r="O319" s="75" t="str">
        <f t="shared" si="49"/>
        <v/>
      </c>
      <c r="P319" s="75" t="str">
        <f t="shared" si="50"/>
        <v/>
      </c>
      <c r="Q319" s="75" t="str">
        <f t="shared" si="51"/>
        <v/>
      </c>
      <c r="R319" s="75" t="str">
        <f t="shared" si="52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5"/>
        <v/>
      </c>
      <c r="E320" s="85"/>
      <c r="F320" s="80" t="str">
        <f t="shared" si="46"/>
        <v/>
      </c>
      <c r="G320" s="118"/>
      <c r="H320" s="80" t="str">
        <f t="shared" si="47"/>
        <v/>
      </c>
      <c r="I320" s="80" t="str">
        <f t="shared" si="48"/>
        <v/>
      </c>
      <c r="J320" s="117"/>
      <c r="K320" s="117"/>
      <c r="L320" s="117"/>
      <c r="M320" s="84"/>
      <c r="O320" s="75" t="str">
        <f t="shared" si="49"/>
        <v/>
      </c>
      <c r="P320" s="75" t="str">
        <f t="shared" si="50"/>
        <v/>
      </c>
      <c r="Q320" s="75" t="str">
        <f t="shared" si="51"/>
        <v/>
      </c>
      <c r="R320" s="75" t="str">
        <f t="shared" si="52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5"/>
        <v/>
      </c>
      <c r="E321" s="85"/>
      <c r="F321" s="80" t="str">
        <f t="shared" si="46"/>
        <v/>
      </c>
      <c r="G321" s="118"/>
      <c r="H321" s="80" t="str">
        <f t="shared" si="47"/>
        <v/>
      </c>
      <c r="I321" s="80" t="str">
        <f t="shared" si="48"/>
        <v/>
      </c>
      <c r="J321" s="117"/>
      <c r="K321" s="117"/>
      <c r="L321" s="117"/>
      <c r="M321" s="84"/>
      <c r="O321" s="75" t="str">
        <f t="shared" si="49"/>
        <v/>
      </c>
      <c r="P321" s="75" t="str">
        <f t="shared" si="50"/>
        <v/>
      </c>
      <c r="Q321" s="75" t="str">
        <f t="shared" si="51"/>
        <v/>
      </c>
      <c r="R321" s="75" t="str">
        <f t="shared" si="52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5"/>
        <v/>
      </c>
      <c r="E322" s="85"/>
      <c r="F322" s="80" t="str">
        <f t="shared" si="46"/>
        <v/>
      </c>
      <c r="G322" s="118"/>
      <c r="H322" s="80" t="str">
        <f t="shared" si="47"/>
        <v/>
      </c>
      <c r="I322" s="80" t="str">
        <f t="shared" si="48"/>
        <v/>
      </c>
      <c r="J322" s="117"/>
      <c r="K322" s="117"/>
      <c r="L322" s="117"/>
      <c r="M322" s="84"/>
      <c r="O322" s="75" t="str">
        <f t="shared" si="49"/>
        <v/>
      </c>
      <c r="P322" s="75" t="str">
        <f t="shared" si="50"/>
        <v/>
      </c>
      <c r="Q322" s="75" t="str">
        <f t="shared" si="51"/>
        <v/>
      </c>
      <c r="R322" s="75" t="str">
        <f t="shared" si="52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3">IFERROR(VLOOKUP(C323,$S$6:$T$24,2,FALSE),"")</f>
        <v/>
      </c>
      <c r="E323" s="85"/>
      <c r="F323" s="80" t="str">
        <f t="shared" si="46"/>
        <v/>
      </c>
      <c r="G323" s="118"/>
      <c r="H323" s="80" t="str">
        <f t="shared" si="47"/>
        <v/>
      </c>
      <c r="I323" s="80" t="str">
        <f t="shared" si="48"/>
        <v/>
      </c>
      <c r="J323" s="117"/>
      <c r="K323" s="117"/>
      <c r="L323" s="117"/>
      <c r="M323" s="84"/>
      <c r="O323" s="75" t="str">
        <f t="shared" si="49"/>
        <v/>
      </c>
      <c r="P323" s="75" t="str">
        <f t="shared" si="50"/>
        <v/>
      </c>
      <c r="Q323" s="75" t="str">
        <f t="shared" si="51"/>
        <v/>
      </c>
      <c r="R323" s="75" t="str">
        <f t="shared" si="52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3"/>
        <v/>
      </c>
      <c r="E324" s="85"/>
      <c r="F324" s="80" t="str">
        <f t="shared" ref="F324:F387" si="54">IFERROR(VLOOKUP(E324,$V$5:$X$129,2,FALSE),"")</f>
        <v/>
      </c>
      <c r="G324" s="118"/>
      <c r="H324" s="80" t="str">
        <f t="shared" ref="H324:H387" si="55">IFERROR(VLOOKUP(G324,$AB$6:$AC$327,2,FALSE),"")</f>
        <v/>
      </c>
      <c r="I324" s="80" t="str">
        <f t="shared" ref="I324:I387" si="56">IFERROR(VLOOKUP(G324,$AB$6:$AF$327,3,FALSE),"")</f>
        <v/>
      </c>
      <c r="J324" s="117"/>
      <c r="K324" s="117"/>
      <c r="L324" s="117"/>
      <c r="M324" s="84"/>
      <c r="O324" s="75" t="str">
        <f t="shared" ref="O324:O387" si="57">LEFT(E324,3)</f>
        <v/>
      </c>
      <c r="P324" s="75" t="str">
        <f t="shared" ref="P324:P387" si="58">LEFT(E324,2)</f>
        <v/>
      </c>
      <c r="Q324" s="75" t="str">
        <f t="shared" ref="Q324:Q387" si="59">LEFT(C324,3)</f>
        <v/>
      </c>
      <c r="R324" s="75" t="str">
        <f t="shared" ref="R324:R387" si="60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3"/>
        <v/>
      </c>
      <c r="E325" s="85"/>
      <c r="F325" s="80" t="str">
        <f t="shared" si="54"/>
        <v/>
      </c>
      <c r="G325" s="118"/>
      <c r="H325" s="80" t="str">
        <f t="shared" si="55"/>
        <v/>
      </c>
      <c r="I325" s="80" t="str">
        <f t="shared" si="56"/>
        <v/>
      </c>
      <c r="J325" s="117"/>
      <c r="K325" s="117"/>
      <c r="L325" s="117"/>
      <c r="M325" s="84"/>
      <c r="O325" s="75" t="str">
        <f t="shared" si="57"/>
        <v/>
      </c>
      <c r="P325" s="75" t="str">
        <f t="shared" si="58"/>
        <v/>
      </c>
      <c r="Q325" s="75" t="str">
        <f t="shared" si="59"/>
        <v/>
      </c>
      <c r="R325" s="75" t="str">
        <f t="shared" si="60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3"/>
        <v/>
      </c>
      <c r="E326" s="85"/>
      <c r="F326" s="80" t="str">
        <f t="shared" si="54"/>
        <v/>
      </c>
      <c r="G326" s="118"/>
      <c r="H326" s="80" t="str">
        <f t="shared" si="55"/>
        <v/>
      </c>
      <c r="I326" s="80" t="str">
        <f t="shared" si="56"/>
        <v/>
      </c>
      <c r="J326" s="117"/>
      <c r="K326" s="117"/>
      <c r="L326" s="117"/>
      <c r="M326" s="84"/>
      <c r="O326" s="75" t="str">
        <f t="shared" si="57"/>
        <v/>
      </c>
      <c r="P326" s="75" t="str">
        <f t="shared" si="58"/>
        <v/>
      </c>
      <c r="Q326" s="75" t="str">
        <f t="shared" si="59"/>
        <v/>
      </c>
      <c r="R326" s="75" t="str">
        <f t="shared" si="60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3"/>
        <v/>
      </c>
      <c r="E327" s="85"/>
      <c r="F327" s="80" t="str">
        <f t="shared" si="54"/>
        <v/>
      </c>
      <c r="G327" s="118"/>
      <c r="H327" s="80" t="str">
        <f t="shared" si="55"/>
        <v/>
      </c>
      <c r="I327" s="80" t="str">
        <f t="shared" si="56"/>
        <v/>
      </c>
      <c r="J327" s="117"/>
      <c r="K327" s="117"/>
      <c r="L327" s="117"/>
      <c r="M327" s="84"/>
      <c r="O327" s="75" t="str">
        <f t="shared" si="57"/>
        <v/>
      </c>
      <c r="P327" s="75" t="str">
        <f t="shared" si="58"/>
        <v/>
      </c>
      <c r="Q327" s="75" t="str">
        <f t="shared" si="59"/>
        <v/>
      </c>
      <c r="R327" s="75" t="str">
        <f t="shared" si="60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3"/>
        <v/>
      </c>
      <c r="E328" s="85"/>
      <c r="F328" s="80" t="str">
        <f t="shared" si="54"/>
        <v/>
      </c>
      <c r="G328" s="118"/>
      <c r="H328" s="80" t="str">
        <f t="shared" si="55"/>
        <v/>
      </c>
      <c r="I328" s="80" t="str">
        <f t="shared" si="56"/>
        <v/>
      </c>
      <c r="J328" s="117"/>
      <c r="K328" s="117"/>
      <c r="L328" s="117"/>
      <c r="M328" s="84"/>
      <c r="O328" s="75" t="str">
        <f t="shared" si="57"/>
        <v/>
      </c>
      <c r="P328" s="75" t="str">
        <f t="shared" si="58"/>
        <v/>
      </c>
      <c r="Q328" s="75" t="str">
        <f t="shared" si="59"/>
        <v/>
      </c>
      <c r="R328" s="75" t="str">
        <f t="shared" si="60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3"/>
        <v/>
      </c>
      <c r="E329" s="85"/>
      <c r="F329" s="80" t="str">
        <f t="shared" si="54"/>
        <v/>
      </c>
      <c r="G329" s="118"/>
      <c r="H329" s="80" t="str">
        <f t="shared" si="55"/>
        <v/>
      </c>
      <c r="I329" s="80" t="str">
        <f t="shared" si="56"/>
        <v/>
      </c>
      <c r="J329" s="117"/>
      <c r="K329" s="117"/>
      <c r="L329" s="117"/>
      <c r="M329" s="84"/>
      <c r="O329" s="75" t="str">
        <f t="shared" si="57"/>
        <v/>
      </c>
      <c r="P329" s="75" t="str">
        <f t="shared" si="58"/>
        <v/>
      </c>
      <c r="Q329" s="75" t="str">
        <f t="shared" si="59"/>
        <v/>
      </c>
      <c r="R329" s="75" t="str">
        <f t="shared" si="60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3"/>
        <v/>
      </c>
      <c r="E330" s="85"/>
      <c r="F330" s="80" t="str">
        <f t="shared" si="54"/>
        <v/>
      </c>
      <c r="G330" s="118"/>
      <c r="H330" s="80" t="str">
        <f t="shared" si="55"/>
        <v/>
      </c>
      <c r="I330" s="80" t="str">
        <f t="shared" si="56"/>
        <v/>
      </c>
      <c r="J330" s="117"/>
      <c r="K330" s="117"/>
      <c r="L330" s="117"/>
      <c r="M330" s="84"/>
      <c r="O330" s="75" t="str">
        <f t="shared" si="57"/>
        <v/>
      </c>
      <c r="P330" s="75" t="str">
        <f t="shared" si="58"/>
        <v/>
      </c>
      <c r="Q330" s="75" t="str">
        <f t="shared" si="59"/>
        <v/>
      </c>
      <c r="R330" s="75" t="str">
        <f t="shared" si="60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3"/>
        <v/>
      </c>
      <c r="E331" s="85"/>
      <c r="F331" s="80" t="str">
        <f t="shared" si="54"/>
        <v/>
      </c>
      <c r="G331" s="118"/>
      <c r="H331" s="80" t="str">
        <f t="shared" si="55"/>
        <v/>
      </c>
      <c r="I331" s="80" t="str">
        <f t="shared" si="56"/>
        <v/>
      </c>
      <c r="J331" s="117"/>
      <c r="K331" s="117"/>
      <c r="L331" s="117"/>
      <c r="M331" s="84"/>
      <c r="O331" s="75" t="str">
        <f t="shared" si="57"/>
        <v/>
      </c>
      <c r="P331" s="75" t="str">
        <f t="shared" si="58"/>
        <v/>
      </c>
      <c r="Q331" s="75" t="str">
        <f t="shared" si="59"/>
        <v/>
      </c>
      <c r="R331" s="75" t="str">
        <f t="shared" si="60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3"/>
        <v/>
      </c>
      <c r="E332" s="85"/>
      <c r="F332" s="80" t="str">
        <f t="shared" si="54"/>
        <v/>
      </c>
      <c r="G332" s="118"/>
      <c r="H332" s="80" t="str">
        <f t="shared" si="55"/>
        <v/>
      </c>
      <c r="I332" s="80" t="str">
        <f t="shared" si="56"/>
        <v/>
      </c>
      <c r="J332" s="117"/>
      <c r="K332" s="117"/>
      <c r="L332" s="117"/>
      <c r="M332" s="84"/>
      <c r="O332" s="75" t="str">
        <f t="shared" si="57"/>
        <v/>
      </c>
      <c r="P332" s="75" t="str">
        <f t="shared" si="58"/>
        <v/>
      </c>
      <c r="Q332" s="75" t="str">
        <f t="shared" si="59"/>
        <v/>
      </c>
      <c r="R332" s="75" t="str">
        <f t="shared" si="60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3"/>
        <v/>
      </c>
      <c r="E333" s="85"/>
      <c r="F333" s="80" t="str">
        <f t="shared" si="54"/>
        <v/>
      </c>
      <c r="G333" s="118"/>
      <c r="H333" s="80" t="str">
        <f t="shared" si="55"/>
        <v/>
      </c>
      <c r="I333" s="80" t="str">
        <f t="shared" si="56"/>
        <v/>
      </c>
      <c r="J333" s="117"/>
      <c r="K333" s="117"/>
      <c r="L333" s="117"/>
      <c r="M333" s="84"/>
      <c r="O333" s="75" t="str">
        <f t="shared" si="57"/>
        <v/>
      </c>
      <c r="P333" s="75" t="str">
        <f t="shared" si="58"/>
        <v/>
      </c>
      <c r="Q333" s="75" t="str">
        <f t="shared" si="59"/>
        <v/>
      </c>
      <c r="R333" s="75" t="str">
        <f t="shared" si="60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3"/>
        <v/>
      </c>
      <c r="E334" s="85"/>
      <c r="F334" s="80" t="str">
        <f t="shared" si="54"/>
        <v/>
      </c>
      <c r="G334" s="118"/>
      <c r="H334" s="80" t="str">
        <f t="shared" si="55"/>
        <v/>
      </c>
      <c r="I334" s="80" t="str">
        <f t="shared" si="56"/>
        <v/>
      </c>
      <c r="J334" s="117"/>
      <c r="K334" s="117"/>
      <c r="L334" s="117"/>
      <c r="M334" s="84"/>
      <c r="O334" s="75" t="str">
        <f t="shared" si="57"/>
        <v/>
      </c>
      <c r="P334" s="75" t="str">
        <f t="shared" si="58"/>
        <v/>
      </c>
      <c r="Q334" s="75" t="str">
        <f t="shared" si="59"/>
        <v/>
      </c>
      <c r="R334" s="75" t="str">
        <f t="shared" si="60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3"/>
        <v/>
      </c>
      <c r="E335" s="85"/>
      <c r="F335" s="80" t="str">
        <f t="shared" si="54"/>
        <v/>
      </c>
      <c r="G335" s="118"/>
      <c r="H335" s="80" t="str">
        <f t="shared" si="55"/>
        <v/>
      </c>
      <c r="I335" s="80" t="str">
        <f t="shared" si="56"/>
        <v/>
      </c>
      <c r="J335" s="117"/>
      <c r="K335" s="117"/>
      <c r="L335" s="117"/>
      <c r="M335" s="84"/>
      <c r="O335" s="75" t="str">
        <f t="shared" si="57"/>
        <v/>
      </c>
      <c r="P335" s="75" t="str">
        <f t="shared" si="58"/>
        <v/>
      </c>
      <c r="Q335" s="75" t="str">
        <f t="shared" si="59"/>
        <v/>
      </c>
      <c r="R335" s="75" t="str">
        <f t="shared" si="60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3"/>
        <v/>
      </c>
      <c r="E336" s="85"/>
      <c r="F336" s="80" t="str">
        <f t="shared" si="54"/>
        <v/>
      </c>
      <c r="G336" s="118"/>
      <c r="H336" s="80" t="str">
        <f t="shared" si="55"/>
        <v/>
      </c>
      <c r="I336" s="80" t="str">
        <f t="shared" si="56"/>
        <v/>
      </c>
      <c r="J336" s="117"/>
      <c r="K336" s="117"/>
      <c r="L336" s="117"/>
      <c r="M336" s="84"/>
      <c r="O336" s="75" t="str">
        <f t="shared" si="57"/>
        <v/>
      </c>
      <c r="P336" s="75" t="str">
        <f t="shared" si="58"/>
        <v/>
      </c>
      <c r="Q336" s="75" t="str">
        <f t="shared" si="59"/>
        <v/>
      </c>
      <c r="R336" s="75" t="str">
        <f t="shared" si="60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3"/>
        <v/>
      </c>
      <c r="E337" s="85"/>
      <c r="F337" s="80" t="str">
        <f t="shared" si="54"/>
        <v/>
      </c>
      <c r="G337" s="118"/>
      <c r="H337" s="80" t="str">
        <f t="shared" si="55"/>
        <v/>
      </c>
      <c r="I337" s="80" t="str">
        <f t="shared" si="56"/>
        <v/>
      </c>
      <c r="J337" s="117"/>
      <c r="K337" s="117"/>
      <c r="L337" s="117"/>
      <c r="M337" s="84"/>
      <c r="O337" s="75" t="str">
        <f t="shared" si="57"/>
        <v/>
      </c>
      <c r="P337" s="75" t="str">
        <f t="shared" si="58"/>
        <v/>
      </c>
      <c r="Q337" s="75" t="str">
        <f t="shared" si="59"/>
        <v/>
      </c>
      <c r="R337" s="75" t="str">
        <f t="shared" si="60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3"/>
        <v/>
      </c>
      <c r="E338" s="85"/>
      <c r="F338" s="80" t="str">
        <f t="shared" si="54"/>
        <v/>
      </c>
      <c r="G338" s="118"/>
      <c r="H338" s="80" t="str">
        <f t="shared" si="55"/>
        <v/>
      </c>
      <c r="I338" s="80" t="str">
        <f t="shared" si="56"/>
        <v/>
      </c>
      <c r="J338" s="117"/>
      <c r="K338" s="117"/>
      <c r="L338" s="117"/>
      <c r="M338" s="84"/>
      <c r="O338" s="75" t="str">
        <f t="shared" si="57"/>
        <v/>
      </c>
      <c r="P338" s="75" t="str">
        <f t="shared" si="58"/>
        <v/>
      </c>
      <c r="Q338" s="75" t="str">
        <f t="shared" si="59"/>
        <v/>
      </c>
      <c r="R338" s="75" t="str">
        <f t="shared" si="60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3"/>
        <v/>
      </c>
      <c r="E339" s="85"/>
      <c r="F339" s="80" t="str">
        <f t="shared" si="54"/>
        <v/>
      </c>
      <c r="G339" s="118"/>
      <c r="H339" s="80" t="str">
        <f t="shared" si="55"/>
        <v/>
      </c>
      <c r="I339" s="80" t="str">
        <f t="shared" si="56"/>
        <v/>
      </c>
      <c r="J339" s="117"/>
      <c r="K339" s="117"/>
      <c r="L339" s="117"/>
      <c r="M339" s="84"/>
      <c r="O339" s="75" t="str">
        <f t="shared" si="57"/>
        <v/>
      </c>
      <c r="P339" s="75" t="str">
        <f t="shared" si="58"/>
        <v/>
      </c>
      <c r="Q339" s="75" t="str">
        <f t="shared" si="59"/>
        <v/>
      </c>
      <c r="R339" s="75" t="str">
        <f t="shared" si="60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3"/>
        <v/>
      </c>
      <c r="E340" s="85"/>
      <c r="F340" s="80" t="str">
        <f t="shared" si="54"/>
        <v/>
      </c>
      <c r="G340" s="118"/>
      <c r="H340" s="80" t="str">
        <f t="shared" si="55"/>
        <v/>
      </c>
      <c r="I340" s="80" t="str">
        <f t="shared" si="56"/>
        <v/>
      </c>
      <c r="J340" s="117"/>
      <c r="K340" s="117"/>
      <c r="L340" s="117"/>
      <c r="M340" s="84"/>
      <c r="O340" s="75" t="str">
        <f t="shared" si="57"/>
        <v/>
      </c>
      <c r="P340" s="75" t="str">
        <f t="shared" si="58"/>
        <v/>
      </c>
      <c r="Q340" s="75" t="str">
        <f t="shared" si="59"/>
        <v/>
      </c>
      <c r="R340" s="75" t="str">
        <f t="shared" si="60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3"/>
        <v/>
      </c>
      <c r="E341" s="85"/>
      <c r="F341" s="80" t="str">
        <f t="shared" si="54"/>
        <v/>
      </c>
      <c r="G341" s="118"/>
      <c r="H341" s="80" t="str">
        <f t="shared" si="55"/>
        <v/>
      </c>
      <c r="I341" s="80" t="str">
        <f t="shared" si="56"/>
        <v/>
      </c>
      <c r="J341" s="117"/>
      <c r="K341" s="117"/>
      <c r="L341" s="117"/>
      <c r="M341" s="84"/>
      <c r="O341" s="75" t="str">
        <f t="shared" si="57"/>
        <v/>
      </c>
      <c r="P341" s="75" t="str">
        <f t="shared" si="58"/>
        <v/>
      </c>
      <c r="Q341" s="75" t="str">
        <f t="shared" si="59"/>
        <v/>
      </c>
      <c r="R341" s="75" t="str">
        <f t="shared" si="60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3"/>
        <v/>
      </c>
      <c r="E342" s="85"/>
      <c r="F342" s="80" t="str">
        <f t="shared" si="54"/>
        <v/>
      </c>
      <c r="G342" s="118"/>
      <c r="H342" s="80" t="str">
        <f t="shared" si="55"/>
        <v/>
      </c>
      <c r="I342" s="80" t="str">
        <f t="shared" si="56"/>
        <v/>
      </c>
      <c r="J342" s="117"/>
      <c r="K342" s="117"/>
      <c r="L342" s="117"/>
      <c r="M342" s="84"/>
      <c r="O342" s="75" t="str">
        <f t="shared" si="57"/>
        <v/>
      </c>
      <c r="P342" s="75" t="str">
        <f t="shared" si="58"/>
        <v/>
      </c>
      <c r="Q342" s="75" t="str">
        <f t="shared" si="59"/>
        <v/>
      </c>
      <c r="R342" s="75" t="str">
        <f t="shared" si="60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3"/>
        <v/>
      </c>
      <c r="E343" s="85"/>
      <c r="F343" s="80" t="str">
        <f t="shared" si="54"/>
        <v/>
      </c>
      <c r="G343" s="118"/>
      <c r="H343" s="80" t="str">
        <f t="shared" si="55"/>
        <v/>
      </c>
      <c r="I343" s="80" t="str">
        <f t="shared" si="56"/>
        <v/>
      </c>
      <c r="J343" s="117"/>
      <c r="K343" s="117"/>
      <c r="L343" s="117"/>
      <c r="M343" s="84"/>
      <c r="O343" s="75" t="str">
        <f t="shared" si="57"/>
        <v/>
      </c>
      <c r="P343" s="75" t="str">
        <f t="shared" si="58"/>
        <v/>
      </c>
      <c r="Q343" s="75" t="str">
        <f t="shared" si="59"/>
        <v/>
      </c>
      <c r="R343" s="75" t="str">
        <f t="shared" si="60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3"/>
        <v/>
      </c>
      <c r="E344" s="85"/>
      <c r="F344" s="80" t="str">
        <f t="shared" si="54"/>
        <v/>
      </c>
      <c r="G344" s="118"/>
      <c r="H344" s="80" t="str">
        <f t="shared" si="55"/>
        <v/>
      </c>
      <c r="I344" s="80" t="str">
        <f t="shared" si="56"/>
        <v/>
      </c>
      <c r="J344" s="117"/>
      <c r="K344" s="117"/>
      <c r="L344" s="117"/>
      <c r="M344" s="84"/>
      <c r="O344" s="75" t="str">
        <f t="shared" si="57"/>
        <v/>
      </c>
      <c r="P344" s="75" t="str">
        <f t="shared" si="58"/>
        <v/>
      </c>
      <c r="Q344" s="75" t="str">
        <f t="shared" si="59"/>
        <v/>
      </c>
      <c r="R344" s="75" t="str">
        <f t="shared" si="60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3"/>
        <v/>
      </c>
      <c r="E345" s="85"/>
      <c r="F345" s="80" t="str">
        <f t="shared" si="54"/>
        <v/>
      </c>
      <c r="G345" s="118"/>
      <c r="H345" s="80" t="str">
        <f t="shared" si="55"/>
        <v/>
      </c>
      <c r="I345" s="80" t="str">
        <f t="shared" si="56"/>
        <v/>
      </c>
      <c r="J345" s="117"/>
      <c r="K345" s="117"/>
      <c r="L345" s="117"/>
      <c r="M345" s="84"/>
      <c r="O345" s="75" t="str">
        <f t="shared" si="57"/>
        <v/>
      </c>
      <c r="P345" s="75" t="str">
        <f t="shared" si="58"/>
        <v/>
      </c>
      <c r="Q345" s="75" t="str">
        <f t="shared" si="59"/>
        <v/>
      </c>
      <c r="R345" s="75" t="str">
        <f t="shared" si="60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3"/>
        <v/>
      </c>
      <c r="E346" s="85"/>
      <c r="F346" s="80" t="str">
        <f t="shared" si="54"/>
        <v/>
      </c>
      <c r="G346" s="118"/>
      <c r="H346" s="80" t="str">
        <f t="shared" si="55"/>
        <v/>
      </c>
      <c r="I346" s="80" t="str">
        <f t="shared" si="56"/>
        <v/>
      </c>
      <c r="J346" s="117"/>
      <c r="K346" s="117"/>
      <c r="L346" s="117"/>
      <c r="M346" s="84"/>
      <c r="O346" s="75" t="str">
        <f t="shared" si="57"/>
        <v/>
      </c>
      <c r="P346" s="75" t="str">
        <f t="shared" si="58"/>
        <v/>
      </c>
      <c r="Q346" s="75" t="str">
        <f t="shared" si="59"/>
        <v/>
      </c>
      <c r="R346" s="75" t="str">
        <f t="shared" si="60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3"/>
        <v/>
      </c>
      <c r="E347" s="85"/>
      <c r="F347" s="80" t="str">
        <f t="shared" si="54"/>
        <v/>
      </c>
      <c r="G347" s="118"/>
      <c r="H347" s="80" t="str">
        <f t="shared" si="55"/>
        <v/>
      </c>
      <c r="I347" s="80" t="str">
        <f t="shared" si="56"/>
        <v/>
      </c>
      <c r="J347" s="117"/>
      <c r="K347" s="117"/>
      <c r="L347" s="117"/>
      <c r="M347" s="84"/>
      <c r="O347" s="75" t="str">
        <f t="shared" si="57"/>
        <v/>
      </c>
      <c r="P347" s="75" t="str">
        <f t="shared" si="58"/>
        <v/>
      </c>
      <c r="Q347" s="75" t="str">
        <f t="shared" si="59"/>
        <v/>
      </c>
      <c r="R347" s="75" t="str">
        <f t="shared" si="60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3"/>
        <v/>
      </c>
      <c r="E348" s="85"/>
      <c r="F348" s="80" t="str">
        <f t="shared" si="54"/>
        <v/>
      </c>
      <c r="G348" s="118"/>
      <c r="H348" s="80" t="str">
        <f t="shared" si="55"/>
        <v/>
      </c>
      <c r="I348" s="80" t="str">
        <f t="shared" si="56"/>
        <v/>
      </c>
      <c r="J348" s="117"/>
      <c r="K348" s="117"/>
      <c r="L348" s="117"/>
      <c r="M348" s="84"/>
      <c r="O348" s="75" t="str">
        <f t="shared" si="57"/>
        <v/>
      </c>
      <c r="P348" s="75" t="str">
        <f t="shared" si="58"/>
        <v/>
      </c>
      <c r="Q348" s="75" t="str">
        <f t="shared" si="59"/>
        <v/>
      </c>
      <c r="R348" s="75" t="str">
        <f t="shared" si="60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3"/>
        <v/>
      </c>
      <c r="E349" s="85"/>
      <c r="F349" s="80" t="str">
        <f t="shared" si="54"/>
        <v/>
      </c>
      <c r="G349" s="118"/>
      <c r="H349" s="80" t="str">
        <f t="shared" si="55"/>
        <v/>
      </c>
      <c r="I349" s="80" t="str">
        <f t="shared" si="56"/>
        <v/>
      </c>
      <c r="J349" s="117"/>
      <c r="K349" s="117"/>
      <c r="L349" s="117"/>
      <c r="M349" s="84"/>
      <c r="O349" s="75" t="str">
        <f t="shared" si="57"/>
        <v/>
      </c>
      <c r="P349" s="75" t="str">
        <f t="shared" si="58"/>
        <v/>
      </c>
      <c r="Q349" s="75" t="str">
        <f t="shared" si="59"/>
        <v/>
      </c>
      <c r="R349" s="75" t="str">
        <f t="shared" si="60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3"/>
        <v/>
      </c>
      <c r="E350" s="85"/>
      <c r="F350" s="80" t="str">
        <f t="shared" si="54"/>
        <v/>
      </c>
      <c r="G350" s="118"/>
      <c r="H350" s="80" t="str">
        <f t="shared" si="55"/>
        <v/>
      </c>
      <c r="I350" s="80" t="str">
        <f t="shared" si="56"/>
        <v/>
      </c>
      <c r="J350" s="117"/>
      <c r="K350" s="117"/>
      <c r="L350" s="117"/>
      <c r="M350" s="84"/>
      <c r="O350" s="75" t="str">
        <f t="shared" si="57"/>
        <v/>
      </c>
      <c r="P350" s="75" t="str">
        <f t="shared" si="58"/>
        <v/>
      </c>
      <c r="Q350" s="75" t="str">
        <f t="shared" si="59"/>
        <v/>
      </c>
      <c r="R350" s="75" t="str">
        <f t="shared" si="60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3"/>
        <v/>
      </c>
      <c r="E351" s="85"/>
      <c r="F351" s="80" t="str">
        <f t="shared" si="54"/>
        <v/>
      </c>
      <c r="G351" s="118"/>
      <c r="H351" s="80" t="str">
        <f t="shared" si="55"/>
        <v/>
      </c>
      <c r="I351" s="80" t="str">
        <f t="shared" si="56"/>
        <v/>
      </c>
      <c r="J351" s="117"/>
      <c r="K351" s="117"/>
      <c r="L351" s="117"/>
      <c r="M351" s="84"/>
      <c r="O351" s="75" t="str">
        <f t="shared" si="57"/>
        <v/>
      </c>
      <c r="P351" s="75" t="str">
        <f t="shared" si="58"/>
        <v/>
      </c>
      <c r="Q351" s="75" t="str">
        <f t="shared" si="59"/>
        <v/>
      </c>
      <c r="R351" s="75" t="str">
        <f t="shared" si="60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3"/>
        <v/>
      </c>
      <c r="E352" s="85"/>
      <c r="F352" s="80" t="str">
        <f t="shared" si="54"/>
        <v/>
      </c>
      <c r="G352" s="118"/>
      <c r="H352" s="80" t="str">
        <f t="shared" si="55"/>
        <v/>
      </c>
      <c r="I352" s="80" t="str">
        <f t="shared" si="56"/>
        <v/>
      </c>
      <c r="J352" s="117"/>
      <c r="K352" s="117"/>
      <c r="L352" s="117"/>
      <c r="M352" s="84"/>
      <c r="O352" s="75" t="str">
        <f t="shared" si="57"/>
        <v/>
      </c>
      <c r="P352" s="75" t="str">
        <f t="shared" si="58"/>
        <v/>
      </c>
      <c r="Q352" s="75" t="str">
        <f t="shared" si="59"/>
        <v/>
      </c>
      <c r="R352" s="75" t="str">
        <f t="shared" si="60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3"/>
        <v/>
      </c>
      <c r="E353" s="85"/>
      <c r="F353" s="80" t="str">
        <f t="shared" si="54"/>
        <v/>
      </c>
      <c r="G353" s="118"/>
      <c r="H353" s="80" t="str">
        <f t="shared" si="55"/>
        <v/>
      </c>
      <c r="I353" s="80" t="str">
        <f t="shared" si="56"/>
        <v/>
      </c>
      <c r="J353" s="117"/>
      <c r="K353" s="117"/>
      <c r="L353" s="117"/>
      <c r="M353" s="84"/>
      <c r="O353" s="75" t="str">
        <f t="shared" si="57"/>
        <v/>
      </c>
      <c r="P353" s="75" t="str">
        <f t="shared" si="58"/>
        <v/>
      </c>
      <c r="Q353" s="75" t="str">
        <f t="shared" si="59"/>
        <v/>
      </c>
      <c r="R353" s="75" t="str">
        <f t="shared" si="60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3"/>
        <v/>
      </c>
      <c r="E354" s="85"/>
      <c r="F354" s="80" t="str">
        <f t="shared" si="54"/>
        <v/>
      </c>
      <c r="G354" s="118"/>
      <c r="H354" s="80" t="str">
        <f t="shared" si="55"/>
        <v/>
      </c>
      <c r="I354" s="80" t="str">
        <f t="shared" si="56"/>
        <v/>
      </c>
      <c r="J354" s="117"/>
      <c r="K354" s="117"/>
      <c r="L354" s="117"/>
      <c r="M354" s="84"/>
      <c r="O354" s="75" t="str">
        <f t="shared" si="57"/>
        <v/>
      </c>
      <c r="P354" s="75" t="str">
        <f t="shared" si="58"/>
        <v/>
      </c>
      <c r="Q354" s="75" t="str">
        <f t="shared" si="59"/>
        <v/>
      </c>
      <c r="R354" s="75" t="str">
        <f t="shared" si="60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3"/>
        <v/>
      </c>
      <c r="E355" s="85"/>
      <c r="F355" s="80" t="str">
        <f t="shared" si="54"/>
        <v/>
      </c>
      <c r="G355" s="118"/>
      <c r="H355" s="80" t="str">
        <f t="shared" si="55"/>
        <v/>
      </c>
      <c r="I355" s="80" t="str">
        <f t="shared" si="56"/>
        <v/>
      </c>
      <c r="J355" s="117"/>
      <c r="K355" s="117"/>
      <c r="L355" s="117"/>
      <c r="M355" s="84"/>
      <c r="O355" s="75" t="str">
        <f t="shared" si="57"/>
        <v/>
      </c>
      <c r="P355" s="75" t="str">
        <f t="shared" si="58"/>
        <v/>
      </c>
      <c r="Q355" s="75" t="str">
        <f t="shared" si="59"/>
        <v/>
      </c>
      <c r="R355" s="75" t="str">
        <f t="shared" si="60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3"/>
        <v/>
      </c>
      <c r="E356" s="85"/>
      <c r="F356" s="80" t="str">
        <f t="shared" si="54"/>
        <v/>
      </c>
      <c r="G356" s="118"/>
      <c r="H356" s="80" t="str">
        <f t="shared" si="55"/>
        <v/>
      </c>
      <c r="I356" s="80" t="str">
        <f t="shared" si="56"/>
        <v/>
      </c>
      <c r="J356" s="117"/>
      <c r="K356" s="117"/>
      <c r="L356" s="117"/>
      <c r="M356" s="84"/>
      <c r="O356" s="75" t="str">
        <f t="shared" si="57"/>
        <v/>
      </c>
      <c r="P356" s="75" t="str">
        <f t="shared" si="58"/>
        <v/>
      </c>
      <c r="Q356" s="75" t="str">
        <f t="shared" si="59"/>
        <v/>
      </c>
      <c r="R356" s="75" t="str">
        <f t="shared" si="60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3"/>
        <v/>
      </c>
      <c r="E357" s="85"/>
      <c r="F357" s="80" t="str">
        <f t="shared" si="54"/>
        <v/>
      </c>
      <c r="G357" s="118"/>
      <c r="H357" s="80" t="str">
        <f t="shared" si="55"/>
        <v/>
      </c>
      <c r="I357" s="80" t="str">
        <f t="shared" si="56"/>
        <v/>
      </c>
      <c r="J357" s="117"/>
      <c r="K357" s="117"/>
      <c r="L357" s="117"/>
      <c r="M357" s="84"/>
      <c r="O357" s="75" t="str">
        <f t="shared" si="57"/>
        <v/>
      </c>
      <c r="P357" s="75" t="str">
        <f t="shared" si="58"/>
        <v/>
      </c>
      <c r="Q357" s="75" t="str">
        <f t="shared" si="59"/>
        <v/>
      </c>
      <c r="R357" s="75" t="str">
        <f t="shared" si="60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3"/>
        <v/>
      </c>
      <c r="E358" s="85"/>
      <c r="F358" s="80" t="str">
        <f t="shared" si="54"/>
        <v/>
      </c>
      <c r="G358" s="118"/>
      <c r="H358" s="80" t="str">
        <f t="shared" si="55"/>
        <v/>
      </c>
      <c r="I358" s="80" t="str">
        <f t="shared" si="56"/>
        <v/>
      </c>
      <c r="J358" s="117"/>
      <c r="K358" s="117"/>
      <c r="L358" s="117"/>
      <c r="M358" s="84"/>
      <c r="O358" s="75" t="str">
        <f t="shared" si="57"/>
        <v/>
      </c>
      <c r="P358" s="75" t="str">
        <f t="shared" si="58"/>
        <v/>
      </c>
      <c r="Q358" s="75" t="str">
        <f t="shared" si="59"/>
        <v/>
      </c>
      <c r="R358" s="75" t="str">
        <f t="shared" si="60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3"/>
        <v/>
      </c>
      <c r="E359" s="85"/>
      <c r="F359" s="80" t="str">
        <f t="shared" si="54"/>
        <v/>
      </c>
      <c r="G359" s="118"/>
      <c r="H359" s="80" t="str">
        <f t="shared" si="55"/>
        <v/>
      </c>
      <c r="I359" s="80" t="str">
        <f t="shared" si="56"/>
        <v/>
      </c>
      <c r="J359" s="117"/>
      <c r="K359" s="117"/>
      <c r="L359" s="117"/>
      <c r="M359" s="84"/>
      <c r="O359" s="75" t="str">
        <f t="shared" si="57"/>
        <v/>
      </c>
      <c r="P359" s="75" t="str">
        <f t="shared" si="58"/>
        <v/>
      </c>
      <c r="Q359" s="75" t="str">
        <f t="shared" si="59"/>
        <v/>
      </c>
      <c r="R359" s="75" t="str">
        <f t="shared" si="60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3"/>
        <v/>
      </c>
      <c r="E360" s="85"/>
      <c r="F360" s="80" t="str">
        <f t="shared" si="54"/>
        <v/>
      </c>
      <c r="G360" s="118"/>
      <c r="H360" s="80" t="str">
        <f t="shared" si="55"/>
        <v/>
      </c>
      <c r="I360" s="80" t="str">
        <f t="shared" si="56"/>
        <v/>
      </c>
      <c r="J360" s="117"/>
      <c r="K360" s="117"/>
      <c r="L360" s="117"/>
      <c r="M360" s="84"/>
      <c r="O360" s="75" t="str">
        <f t="shared" si="57"/>
        <v/>
      </c>
      <c r="P360" s="75" t="str">
        <f t="shared" si="58"/>
        <v/>
      </c>
      <c r="Q360" s="75" t="str">
        <f t="shared" si="59"/>
        <v/>
      </c>
      <c r="R360" s="75" t="str">
        <f t="shared" si="60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3"/>
        <v/>
      </c>
      <c r="E361" s="85"/>
      <c r="F361" s="80" t="str">
        <f t="shared" si="54"/>
        <v/>
      </c>
      <c r="G361" s="118"/>
      <c r="H361" s="80" t="str">
        <f t="shared" si="55"/>
        <v/>
      </c>
      <c r="I361" s="80" t="str">
        <f t="shared" si="56"/>
        <v/>
      </c>
      <c r="J361" s="117"/>
      <c r="K361" s="117"/>
      <c r="L361" s="117"/>
      <c r="M361" s="84"/>
      <c r="O361" s="75" t="str">
        <f t="shared" si="57"/>
        <v/>
      </c>
      <c r="P361" s="75" t="str">
        <f t="shared" si="58"/>
        <v/>
      </c>
      <c r="Q361" s="75" t="str">
        <f t="shared" si="59"/>
        <v/>
      </c>
      <c r="R361" s="75" t="str">
        <f t="shared" si="60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3"/>
        <v/>
      </c>
      <c r="E362" s="85"/>
      <c r="F362" s="80" t="str">
        <f t="shared" si="54"/>
        <v/>
      </c>
      <c r="G362" s="118"/>
      <c r="H362" s="80" t="str">
        <f t="shared" si="55"/>
        <v/>
      </c>
      <c r="I362" s="80" t="str">
        <f t="shared" si="56"/>
        <v/>
      </c>
      <c r="J362" s="117"/>
      <c r="K362" s="117"/>
      <c r="L362" s="117"/>
      <c r="M362" s="84"/>
      <c r="O362" s="75" t="str">
        <f t="shared" si="57"/>
        <v/>
      </c>
      <c r="P362" s="75" t="str">
        <f t="shared" si="58"/>
        <v/>
      </c>
      <c r="Q362" s="75" t="str">
        <f t="shared" si="59"/>
        <v/>
      </c>
      <c r="R362" s="75" t="str">
        <f t="shared" si="60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3"/>
        <v/>
      </c>
      <c r="E363" s="85"/>
      <c r="F363" s="80" t="str">
        <f t="shared" si="54"/>
        <v/>
      </c>
      <c r="G363" s="118"/>
      <c r="H363" s="80" t="str">
        <f t="shared" si="55"/>
        <v/>
      </c>
      <c r="I363" s="80" t="str">
        <f t="shared" si="56"/>
        <v/>
      </c>
      <c r="J363" s="117"/>
      <c r="K363" s="117"/>
      <c r="L363" s="117"/>
      <c r="M363" s="84"/>
      <c r="O363" s="75" t="str">
        <f t="shared" si="57"/>
        <v/>
      </c>
      <c r="P363" s="75" t="str">
        <f t="shared" si="58"/>
        <v/>
      </c>
      <c r="Q363" s="75" t="str">
        <f t="shared" si="59"/>
        <v/>
      </c>
      <c r="R363" s="75" t="str">
        <f t="shared" si="60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3"/>
        <v/>
      </c>
      <c r="E364" s="85"/>
      <c r="F364" s="80" t="str">
        <f t="shared" si="54"/>
        <v/>
      </c>
      <c r="G364" s="118"/>
      <c r="H364" s="80" t="str">
        <f t="shared" si="55"/>
        <v/>
      </c>
      <c r="I364" s="80" t="str">
        <f t="shared" si="56"/>
        <v/>
      </c>
      <c r="J364" s="117"/>
      <c r="K364" s="117"/>
      <c r="L364" s="117"/>
      <c r="M364" s="84"/>
      <c r="O364" s="75" t="str">
        <f t="shared" si="57"/>
        <v/>
      </c>
      <c r="P364" s="75" t="str">
        <f t="shared" si="58"/>
        <v/>
      </c>
      <c r="Q364" s="75" t="str">
        <f t="shared" si="59"/>
        <v/>
      </c>
      <c r="R364" s="75" t="str">
        <f t="shared" si="60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3"/>
        <v/>
      </c>
      <c r="E365" s="85"/>
      <c r="F365" s="80" t="str">
        <f t="shared" si="54"/>
        <v/>
      </c>
      <c r="G365" s="118"/>
      <c r="H365" s="80" t="str">
        <f t="shared" si="55"/>
        <v/>
      </c>
      <c r="I365" s="80" t="str">
        <f t="shared" si="56"/>
        <v/>
      </c>
      <c r="J365" s="117"/>
      <c r="K365" s="117"/>
      <c r="L365" s="117"/>
      <c r="M365" s="84"/>
      <c r="O365" s="75" t="str">
        <f t="shared" si="57"/>
        <v/>
      </c>
      <c r="P365" s="75" t="str">
        <f t="shared" si="58"/>
        <v/>
      </c>
      <c r="Q365" s="75" t="str">
        <f t="shared" si="59"/>
        <v/>
      </c>
      <c r="R365" s="75" t="str">
        <f t="shared" si="60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3"/>
        <v/>
      </c>
      <c r="E366" s="85"/>
      <c r="F366" s="80" t="str">
        <f t="shared" si="54"/>
        <v/>
      </c>
      <c r="G366" s="118"/>
      <c r="H366" s="80" t="str">
        <f t="shared" si="55"/>
        <v/>
      </c>
      <c r="I366" s="80" t="str">
        <f t="shared" si="56"/>
        <v/>
      </c>
      <c r="J366" s="117"/>
      <c r="K366" s="117"/>
      <c r="L366" s="117"/>
      <c r="M366" s="84"/>
      <c r="O366" s="75" t="str">
        <f t="shared" si="57"/>
        <v/>
      </c>
      <c r="P366" s="75" t="str">
        <f t="shared" si="58"/>
        <v/>
      </c>
      <c r="Q366" s="75" t="str">
        <f t="shared" si="59"/>
        <v/>
      </c>
      <c r="R366" s="75" t="str">
        <f t="shared" si="60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3"/>
        <v/>
      </c>
      <c r="E367" s="85"/>
      <c r="F367" s="80" t="str">
        <f t="shared" si="54"/>
        <v/>
      </c>
      <c r="G367" s="118"/>
      <c r="H367" s="80" t="str">
        <f t="shared" si="55"/>
        <v/>
      </c>
      <c r="I367" s="80" t="str">
        <f t="shared" si="56"/>
        <v/>
      </c>
      <c r="J367" s="117"/>
      <c r="K367" s="117"/>
      <c r="L367" s="117"/>
      <c r="M367" s="84"/>
      <c r="O367" s="75" t="str">
        <f t="shared" si="57"/>
        <v/>
      </c>
      <c r="P367" s="75" t="str">
        <f t="shared" si="58"/>
        <v/>
      </c>
      <c r="Q367" s="75" t="str">
        <f t="shared" si="59"/>
        <v/>
      </c>
      <c r="R367" s="75" t="str">
        <f t="shared" si="60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3"/>
        <v/>
      </c>
      <c r="E368" s="85"/>
      <c r="F368" s="80" t="str">
        <f t="shared" si="54"/>
        <v/>
      </c>
      <c r="G368" s="118"/>
      <c r="H368" s="80" t="str">
        <f t="shared" si="55"/>
        <v/>
      </c>
      <c r="I368" s="80" t="str">
        <f t="shared" si="56"/>
        <v/>
      </c>
      <c r="J368" s="117"/>
      <c r="K368" s="117"/>
      <c r="L368" s="117"/>
      <c r="M368" s="84"/>
      <c r="O368" s="75" t="str">
        <f t="shared" si="57"/>
        <v/>
      </c>
      <c r="P368" s="75" t="str">
        <f t="shared" si="58"/>
        <v/>
      </c>
      <c r="Q368" s="75" t="str">
        <f t="shared" si="59"/>
        <v/>
      </c>
      <c r="R368" s="75" t="str">
        <f t="shared" si="60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3"/>
        <v/>
      </c>
      <c r="E369" s="85"/>
      <c r="F369" s="80" t="str">
        <f t="shared" si="54"/>
        <v/>
      </c>
      <c r="G369" s="118"/>
      <c r="H369" s="80" t="str">
        <f t="shared" si="55"/>
        <v/>
      </c>
      <c r="I369" s="80" t="str">
        <f t="shared" si="56"/>
        <v/>
      </c>
      <c r="J369" s="117"/>
      <c r="K369" s="117"/>
      <c r="L369" s="117"/>
      <c r="M369" s="84"/>
      <c r="O369" s="75" t="str">
        <f t="shared" si="57"/>
        <v/>
      </c>
      <c r="P369" s="75" t="str">
        <f t="shared" si="58"/>
        <v/>
      </c>
      <c r="Q369" s="75" t="str">
        <f t="shared" si="59"/>
        <v/>
      </c>
      <c r="R369" s="75" t="str">
        <f t="shared" si="60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3"/>
        <v/>
      </c>
      <c r="E370" s="85"/>
      <c r="F370" s="80" t="str">
        <f t="shared" si="54"/>
        <v/>
      </c>
      <c r="G370" s="118"/>
      <c r="H370" s="80" t="str">
        <f t="shared" si="55"/>
        <v/>
      </c>
      <c r="I370" s="80" t="str">
        <f t="shared" si="56"/>
        <v/>
      </c>
      <c r="J370" s="117"/>
      <c r="K370" s="117"/>
      <c r="L370" s="117"/>
      <c r="M370" s="84"/>
      <c r="O370" s="75" t="str">
        <f t="shared" si="57"/>
        <v/>
      </c>
      <c r="P370" s="75" t="str">
        <f t="shared" si="58"/>
        <v/>
      </c>
      <c r="Q370" s="75" t="str">
        <f t="shared" si="59"/>
        <v/>
      </c>
      <c r="R370" s="75" t="str">
        <f t="shared" si="60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3"/>
        <v/>
      </c>
      <c r="E371" s="85"/>
      <c r="F371" s="80" t="str">
        <f t="shared" si="54"/>
        <v/>
      </c>
      <c r="G371" s="118"/>
      <c r="H371" s="80" t="str">
        <f t="shared" si="55"/>
        <v/>
      </c>
      <c r="I371" s="80" t="str">
        <f t="shared" si="56"/>
        <v/>
      </c>
      <c r="J371" s="117"/>
      <c r="K371" s="117"/>
      <c r="L371" s="117"/>
      <c r="M371" s="84"/>
      <c r="O371" s="75" t="str">
        <f t="shared" si="57"/>
        <v/>
      </c>
      <c r="P371" s="75" t="str">
        <f t="shared" si="58"/>
        <v/>
      </c>
      <c r="Q371" s="75" t="str">
        <f t="shared" si="59"/>
        <v/>
      </c>
      <c r="R371" s="75" t="str">
        <f t="shared" si="60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3"/>
        <v/>
      </c>
      <c r="E372" s="85"/>
      <c r="F372" s="80" t="str">
        <f t="shared" si="54"/>
        <v/>
      </c>
      <c r="G372" s="118"/>
      <c r="H372" s="80" t="str">
        <f t="shared" si="55"/>
        <v/>
      </c>
      <c r="I372" s="80" t="str">
        <f t="shared" si="56"/>
        <v/>
      </c>
      <c r="J372" s="117"/>
      <c r="K372" s="117"/>
      <c r="L372" s="117"/>
      <c r="M372" s="84"/>
      <c r="O372" s="75" t="str">
        <f t="shared" si="57"/>
        <v/>
      </c>
      <c r="P372" s="75" t="str">
        <f t="shared" si="58"/>
        <v/>
      </c>
      <c r="Q372" s="75" t="str">
        <f t="shared" si="59"/>
        <v/>
      </c>
      <c r="R372" s="75" t="str">
        <f t="shared" si="60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3"/>
        <v/>
      </c>
      <c r="E373" s="85"/>
      <c r="F373" s="80" t="str">
        <f t="shared" si="54"/>
        <v/>
      </c>
      <c r="G373" s="118"/>
      <c r="H373" s="80" t="str">
        <f t="shared" si="55"/>
        <v/>
      </c>
      <c r="I373" s="80" t="str">
        <f t="shared" si="56"/>
        <v/>
      </c>
      <c r="J373" s="117"/>
      <c r="K373" s="117"/>
      <c r="L373" s="117"/>
      <c r="M373" s="84"/>
      <c r="O373" s="75" t="str">
        <f t="shared" si="57"/>
        <v/>
      </c>
      <c r="P373" s="75" t="str">
        <f t="shared" si="58"/>
        <v/>
      </c>
      <c r="Q373" s="75" t="str">
        <f t="shared" si="59"/>
        <v/>
      </c>
      <c r="R373" s="75" t="str">
        <f t="shared" si="60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3"/>
        <v/>
      </c>
      <c r="E374" s="85"/>
      <c r="F374" s="80" t="str">
        <f t="shared" si="54"/>
        <v/>
      </c>
      <c r="G374" s="118"/>
      <c r="H374" s="80" t="str">
        <f t="shared" si="55"/>
        <v/>
      </c>
      <c r="I374" s="80" t="str">
        <f t="shared" si="56"/>
        <v/>
      </c>
      <c r="J374" s="117"/>
      <c r="K374" s="117"/>
      <c r="L374" s="117"/>
      <c r="M374" s="84"/>
      <c r="O374" s="75" t="str">
        <f t="shared" si="57"/>
        <v/>
      </c>
      <c r="P374" s="75" t="str">
        <f t="shared" si="58"/>
        <v/>
      </c>
      <c r="Q374" s="75" t="str">
        <f t="shared" si="59"/>
        <v/>
      </c>
      <c r="R374" s="75" t="str">
        <f t="shared" si="60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3"/>
        <v/>
      </c>
      <c r="E375" s="85"/>
      <c r="F375" s="80" t="str">
        <f t="shared" si="54"/>
        <v/>
      </c>
      <c r="G375" s="118"/>
      <c r="H375" s="80" t="str">
        <f t="shared" si="55"/>
        <v/>
      </c>
      <c r="I375" s="80" t="str">
        <f t="shared" si="56"/>
        <v/>
      </c>
      <c r="J375" s="117"/>
      <c r="K375" s="117"/>
      <c r="L375" s="117"/>
      <c r="M375" s="84"/>
      <c r="O375" s="75" t="str">
        <f t="shared" si="57"/>
        <v/>
      </c>
      <c r="P375" s="75" t="str">
        <f t="shared" si="58"/>
        <v/>
      </c>
      <c r="Q375" s="75" t="str">
        <f t="shared" si="59"/>
        <v/>
      </c>
      <c r="R375" s="75" t="str">
        <f t="shared" si="60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3"/>
        <v/>
      </c>
      <c r="E376" s="85"/>
      <c r="F376" s="80" t="str">
        <f t="shared" si="54"/>
        <v/>
      </c>
      <c r="G376" s="118"/>
      <c r="H376" s="80" t="str">
        <f t="shared" si="55"/>
        <v/>
      </c>
      <c r="I376" s="80" t="str">
        <f t="shared" si="56"/>
        <v/>
      </c>
      <c r="J376" s="117"/>
      <c r="K376" s="117"/>
      <c r="L376" s="117"/>
      <c r="M376" s="84"/>
      <c r="O376" s="75" t="str">
        <f t="shared" si="57"/>
        <v/>
      </c>
      <c r="P376" s="75" t="str">
        <f t="shared" si="58"/>
        <v/>
      </c>
      <c r="Q376" s="75" t="str">
        <f t="shared" si="59"/>
        <v/>
      </c>
      <c r="R376" s="75" t="str">
        <f t="shared" si="60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3"/>
        <v/>
      </c>
      <c r="E377" s="85"/>
      <c r="F377" s="80" t="str">
        <f t="shared" si="54"/>
        <v/>
      </c>
      <c r="G377" s="118"/>
      <c r="H377" s="80" t="str">
        <f t="shared" si="55"/>
        <v/>
      </c>
      <c r="I377" s="80" t="str">
        <f t="shared" si="56"/>
        <v/>
      </c>
      <c r="J377" s="117"/>
      <c r="K377" s="117"/>
      <c r="L377" s="117"/>
      <c r="M377" s="84"/>
      <c r="O377" s="75" t="str">
        <f t="shared" si="57"/>
        <v/>
      </c>
      <c r="P377" s="75" t="str">
        <f t="shared" si="58"/>
        <v/>
      </c>
      <c r="Q377" s="75" t="str">
        <f t="shared" si="59"/>
        <v/>
      </c>
      <c r="R377" s="75" t="str">
        <f t="shared" si="60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3"/>
        <v/>
      </c>
      <c r="E378" s="85"/>
      <c r="F378" s="80" t="str">
        <f t="shared" si="54"/>
        <v/>
      </c>
      <c r="G378" s="118"/>
      <c r="H378" s="80" t="str">
        <f t="shared" si="55"/>
        <v/>
      </c>
      <c r="I378" s="80" t="str">
        <f t="shared" si="56"/>
        <v/>
      </c>
      <c r="J378" s="117"/>
      <c r="K378" s="117"/>
      <c r="L378" s="117"/>
      <c r="M378" s="84"/>
      <c r="O378" s="75" t="str">
        <f t="shared" si="57"/>
        <v/>
      </c>
      <c r="P378" s="75" t="str">
        <f t="shared" si="58"/>
        <v/>
      </c>
      <c r="Q378" s="75" t="str">
        <f t="shared" si="59"/>
        <v/>
      </c>
      <c r="R378" s="75" t="str">
        <f t="shared" si="60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3"/>
        <v/>
      </c>
      <c r="E379" s="85"/>
      <c r="F379" s="80" t="str">
        <f t="shared" si="54"/>
        <v/>
      </c>
      <c r="G379" s="118"/>
      <c r="H379" s="80" t="str">
        <f t="shared" si="55"/>
        <v/>
      </c>
      <c r="I379" s="80" t="str">
        <f t="shared" si="56"/>
        <v/>
      </c>
      <c r="J379" s="117"/>
      <c r="K379" s="117"/>
      <c r="L379" s="117"/>
      <c r="M379" s="84"/>
      <c r="O379" s="75" t="str">
        <f t="shared" si="57"/>
        <v/>
      </c>
      <c r="P379" s="75" t="str">
        <f t="shared" si="58"/>
        <v/>
      </c>
      <c r="Q379" s="75" t="str">
        <f t="shared" si="59"/>
        <v/>
      </c>
      <c r="R379" s="75" t="str">
        <f t="shared" si="60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3"/>
        <v/>
      </c>
      <c r="E380" s="85"/>
      <c r="F380" s="80" t="str">
        <f t="shared" si="54"/>
        <v/>
      </c>
      <c r="G380" s="118"/>
      <c r="H380" s="80" t="str">
        <f t="shared" si="55"/>
        <v/>
      </c>
      <c r="I380" s="80" t="str">
        <f t="shared" si="56"/>
        <v/>
      </c>
      <c r="J380" s="117"/>
      <c r="K380" s="117"/>
      <c r="L380" s="117"/>
      <c r="M380" s="84"/>
      <c r="O380" s="75" t="str">
        <f t="shared" si="57"/>
        <v/>
      </c>
      <c r="P380" s="75" t="str">
        <f t="shared" si="58"/>
        <v/>
      </c>
      <c r="Q380" s="75" t="str">
        <f t="shared" si="59"/>
        <v/>
      </c>
      <c r="R380" s="75" t="str">
        <f t="shared" si="60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3"/>
        <v/>
      </c>
      <c r="E381" s="85"/>
      <c r="F381" s="80" t="str">
        <f t="shared" si="54"/>
        <v/>
      </c>
      <c r="G381" s="118"/>
      <c r="H381" s="80" t="str">
        <f t="shared" si="55"/>
        <v/>
      </c>
      <c r="I381" s="80" t="str">
        <f t="shared" si="56"/>
        <v/>
      </c>
      <c r="J381" s="117"/>
      <c r="K381" s="117"/>
      <c r="L381" s="117"/>
      <c r="M381" s="84"/>
      <c r="O381" s="75" t="str">
        <f t="shared" si="57"/>
        <v/>
      </c>
      <c r="P381" s="75" t="str">
        <f t="shared" si="58"/>
        <v/>
      </c>
      <c r="Q381" s="75" t="str">
        <f t="shared" si="59"/>
        <v/>
      </c>
      <c r="R381" s="75" t="str">
        <f t="shared" si="60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3"/>
        <v/>
      </c>
      <c r="E382" s="85"/>
      <c r="F382" s="80" t="str">
        <f t="shared" si="54"/>
        <v/>
      </c>
      <c r="G382" s="118"/>
      <c r="H382" s="80" t="str">
        <f t="shared" si="55"/>
        <v/>
      </c>
      <c r="I382" s="80" t="str">
        <f t="shared" si="56"/>
        <v/>
      </c>
      <c r="J382" s="117"/>
      <c r="K382" s="117"/>
      <c r="L382" s="117"/>
      <c r="M382" s="84"/>
      <c r="O382" s="75" t="str">
        <f t="shared" si="57"/>
        <v/>
      </c>
      <c r="P382" s="75" t="str">
        <f t="shared" si="58"/>
        <v/>
      </c>
      <c r="Q382" s="75" t="str">
        <f t="shared" si="59"/>
        <v/>
      </c>
      <c r="R382" s="75" t="str">
        <f t="shared" si="60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3"/>
        <v/>
      </c>
      <c r="E383" s="85"/>
      <c r="F383" s="80" t="str">
        <f t="shared" si="54"/>
        <v/>
      </c>
      <c r="G383" s="118"/>
      <c r="H383" s="80" t="str">
        <f t="shared" si="55"/>
        <v/>
      </c>
      <c r="I383" s="80" t="str">
        <f t="shared" si="56"/>
        <v/>
      </c>
      <c r="J383" s="117"/>
      <c r="K383" s="117"/>
      <c r="L383" s="117"/>
      <c r="M383" s="84"/>
      <c r="O383" s="75" t="str">
        <f t="shared" si="57"/>
        <v/>
      </c>
      <c r="P383" s="75" t="str">
        <f t="shared" si="58"/>
        <v/>
      </c>
      <c r="Q383" s="75" t="str">
        <f t="shared" si="59"/>
        <v/>
      </c>
      <c r="R383" s="75" t="str">
        <f t="shared" si="60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3"/>
        <v/>
      </c>
      <c r="E384" s="85"/>
      <c r="F384" s="80" t="str">
        <f t="shared" si="54"/>
        <v/>
      </c>
      <c r="G384" s="118"/>
      <c r="H384" s="80" t="str">
        <f t="shared" si="55"/>
        <v/>
      </c>
      <c r="I384" s="80" t="str">
        <f t="shared" si="56"/>
        <v/>
      </c>
      <c r="J384" s="117"/>
      <c r="K384" s="117"/>
      <c r="L384" s="117"/>
      <c r="M384" s="84"/>
      <c r="O384" s="75" t="str">
        <f t="shared" si="57"/>
        <v/>
      </c>
      <c r="P384" s="75" t="str">
        <f t="shared" si="58"/>
        <v/>
      </c>
      <c r="Q384" s="75" t="str">
        <f t="shared" si="59"/>
        <v/>
      </c>
      <c r="R384" s="75" t="str">
        <f t="shared" si="60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3"/>
        <v/>
      </c>
      <c r="E385" s="85"/>
      <c r="F385" s="80" t="str">
        <f t="shared" si="54"/>
        <v/>
      </c>
      <c r="G385" s="118"/>
      <c r="H385" s="80" t="str">
        <f t="shared" si="55"/>
        <v/>
      </c>
      <c r="I385" s="80" t="str">
        <f t="shared" si="56"/>
        <v/>
      </c>
      <c r="J385" s="117"/>
      <c r="K385" s="117"/>
      <c r="L385" s="117"/>
      <c r="M385" s="84"/>
      <c r="O385" s="75" t="str">
        <f t="shared" si="57"/>
        <v/>
      </c>
      <c r="P385" s="75" t="str">
        <f t="shared" si="58"/>
        <v/>
      </c>
      <c r="Q385" s="75" t="str">
        <f t="shared" si="59"/>
        <v/>
      </c>
      <c r="R385" s="75" t="str">
        <f t="shared" si="60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3"/>
        <v/>
      </c>
      <c r="E386" s="85"/>
      <c r="F386" s="80" t="str">
        <f t="shared" si="54"/>
        <v/>
      </c>
      <c r="G386" s="118"/>
      <c r="H386" s="80" t="str">
        <f t="shared" si="55"/>
        <v/>
      </c>
      <c r="I386" s="80" t="str">
        <f t="shared" si="56"/>
        <v/>
      </c>
      <c r="J386" s="117"/>
      <c r="K386" s="117"/>
      <c r="L386" s="117"/>
      <c r="M386" s="84"/>
      <c r="O386" s="75" t="str">
        <f t="shared" si="57"/>
        <v/>
      </c>
      <c r="P386" s="75" t="str">
        <f t="shared" si="58"/>
        <v/>
      </c>
      <c r="Q386" s="75" t="str">
        <f t="shared" si="59"/>
        <v/>
      </c>
      <c r="R386" s="75" t="str">
        <f t="shared" si="60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61">IFERROR(VLOOKUP(C387,$S$6:$T$24,2,FALSE),"")</f>
        <v/>
      </c>
      <c r="E387" s="85"/>
      <c r="F387" s="80" t="str">
        <f t="shared" si="54"/>
        <v/>
      </c>
      <c r="G387" s="118"/>
      <c r="H387" s="80" t="str">
        <f t="shared" si="55"/>
        <v/>
      </c>
      <c r="I387" s="80" t="str">
        <f t="shared" si="56"/>
        <v/>
      </c>
      <c r="J387" s="117"/>
      <c r="K387" s="117"/>
      <c r="L387" s="117"/>
      <c r="M387" s="84"/>
      <c r="O387" s="75" t="str">
        <f t="shared" si="57"/>
        <v/>
      </c>
      <c r="P387" s="75" t="str">
        <f t="shared" si="58"/>
        <v/>
      </c>
      <c r="Q387" s="75" t="str">
        <f t="shared" si="59"/>
        <v/>
      </c>
      <c r="R387" s="75" t="str">
        <f t="shared" si="60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1"/>
        <v/>
      </c>
      <c r="E388" s="85"/>
      <c r="F388" s="80" t="str">
        <f t="shared" ref="F388:F451" si="62">IFERROR(VLOOKUP(E388,$V$5:$X$129,2,FALSE),"")</f>
        <v/>
      </c>
      <c r="G388" s="118"/>
      <c r="H388" s="80" t="str">
        <f t="shared" ref="H388:H451" si="63">IFERROR(VLOOKUP(G388,$AB$6:$AC$327,2,FALSE),"")</f>
        <v/>
      </c>
      <c r="I388" s="80" t="str">
        <f t="shared" ref="I388:I451" si="64">IFERROR(VLOOKUP(G388,$AB$6:$AF$327,3,FALSE),"")</f>
        <v/>
      </c>
      <c r="J388" s="117"/>
      <c r="K388" s="117"/>
      <c r="L388" s="117"/>
      <c r="M388" s="84"/>
      <c r="O388" s="75" t="str">
        <f t="shared" ref="O388:O451" si="65">LEFT(E388,3)</f>
        <v/>
      </c>
      <c r="P388" s="75" t="str">
        <f t="shared" ref="P388:P451" si="66">LEFT(E388,2)</f>
        <v/>
      </c>
      <c r="Q388" s="75" t="str">
        <f t="shared" ref="Q388:Q451" si="67">LEFT(C388,3)</f>
        <v/>
      </c>
      <c r="R388" s="75" t="str">
        <f t="shared" ref="R388:R451" si="68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1"/>
        <v/>
      </c>
      <c r="E389" s="85"/>
      <c r="F389" s="80" t="str">
        <f t="shared" si="62"/>
        <v/>
      </c>
      <c r="G389" s="118"/>
      <c r="H389" s="80" t="str">
        <f t="shared" si="63"/>
        <v/>
      </c>
      <c r="I389" s="80" t="str">
        <f t="shared" si="64"/>
        <v/>
      </c>
      <c r="J389" s="117"/>
      <c r="K389" s="117"/>
      <c r="L389" s="117"/>
      <c r="M389" s="84"/>
      <c r="O389" s="75" t="str">
        <f t="shared" si="65"/>
        <v/>
      </c>
      <c r="P389" s="75" t="str">
        <f t="shared" si="66"/>
        <v/>
      </c>
      <c r="Q389" s="75" t="str">
        <f t="shared" si="67"/>
        <v/>
      </c>
      <c r="R389" s="75" t="str">
        <f t="shared" si="68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1"/>
        <v/>
      </c>
      <c r="E390" s="85"/>
      <c r="F390" s="80" t="str">
        <f t="shared" si="62"/>
        <v/>
      </c>
      <c r="G390" s="118"/>
      <c r="H390" s="80" t="str">
        <f t="shared" si="63"/>
        <v/>
      </c>
      <c r="I390" s="80" t="str">
        <f t="shared" si="64"/>
        <v/>
      </c>
      <c r="J390" s="117"/>
      <c r="K390" s="117"/>
      <c r="L390" s="117"/>
      <c r="M390" s="84"/>
      <c r="O390" s="75" t="str">
        <f t="shared" si="65"/>
        <v/>
      </c>
      <c r="P390" s="75" t="str">
        <f t="shared" si="66"/>
        <v/>
      </c>
      <c r="Q390" s="75" t="str">
        <f t="shared" si="67"/>
        <v/>
      </c>
      <c r="R390" s="75" t="str">
        <f t="shared" si="68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1"/>
        <v/>
      </c>
      <c r="E391" s="85"/>
      <c r="F391" s="80" t="str">
        <f t="shared" si="62"/>
        <v/>
      </c>
      <c r="G391" s="118"/>
      <c r="H391" s="80" t="str">
        <f t="shared" si="63"/>
        <v/>
      </c>
      <c r="I391" s="80" t="str">
        <f t="shared" si="64"/>
        <v/>
      </c>
      <c r="J391" s="117"/>
      <c r="K391" s="117"/>
      <c r="L391" s="117"/>
      <c r="M391" s="84"/>
      <c r="O391" s="75" t="str">
        <f t="shared" si="65"/>
        <v/>
      </c>
      <c r="P391" s="75" t="str">
        <f t="shared" si="66"/>
        <v/>
      </c>
      <c r="Q391" s="75" t="str">
        <f t="shared" si="67"/>
        <v/>
      </c>
      <c r="R391" s="75" t="str">
        <f t="shared" si="68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1"/>
        <v/>
      </c>
      <c r="E392" s="85"/>
      <c r="F392" s="80" t="str">
        <f t="shared" si="62"/>
        <v/>
      </c>
      <c r="G392" s="118"/>
      <c r="H392" s="80" t="str">
        <f t="shared" si="63"/>
        <v/>
      </c>
      <c r="I392" s="80" t="str">
        <f t="shared" si="64"/>
        <v/>
      </c>
      <c r="J392" s="117"/>
      <c r="K392" s="117"/>
      <c r="L392" s="117"/>
      <c r="M392" s="84"/>
      <c r="O392" s="75" t="str">
        <f t="shared" si="65"/>
        <v/>
      </c>
      <c r="P392" s="75" t="str">
        <f t="shared" si="66"/>
        <v/>
      </c>
      <c r="Q392" s="75" t="str">
        <f t="shared" si="67"/>
        <v/>
      </c>
      <c r="R392" s="75" t="str">
        <f t="shared" si="68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1"/>
        <v/>
      </c>
      <c r="E393" s="85"/>
      <c r="F393" s="80" t="str">
        <f t="shared" si="62"/>
        <v/>
      </c>
      <c r="G393" s="118"/>
      <c r="H393" s="80" t="str">
        <f t="shared" si="63"/>
        <v/>
      </c>
      <c r="I393" s="80" t="str">
        <f t="shared" si="64"/>
        <v/>
      </c>
      <c r="J393" s="117"/>
      <c r="K393" s="117"/>
      <c r="L393" s="117"/>
      <c r="M393" s="84"/>
      <c r="O393" s="75" t="str">
        <f t="shared" si="65"/>
        <v/>
      </c>
      <c r="P393" s="75" t="str">
        <f t="shared" si="66"/>
        <v/>
      </c>
      <c r="Q393" s="75" t="str">
        <f t="shared" si="67"/>
        <v/>
      </c>
      <c r="R393" s="75" t="str">
        <f t="shared" si="68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1"/>
        <v/>
      </c>
      <c r="E394" s="85"/>
      <c r="F394" s="80" t="str">
        <f t="shared" si="62"/>
        <v/>
      </c>
      <c r="G394" s="118"/>
      <c r="H394" s="80" t="str">
        <f t="shared" si="63"/>
        <v/>
      </c>
      <c r="I394" s="80" t="str">
        <f t="shared" si="64"/>
        <v/>
      </c>
      <c r="J394" s="117"/>
      <c r="K394" s="117"/>
      <c r="L394" s="117"/>
      <c r="M394" s="84"/>
      <c r="O394" s="75" t="str">
        <f t="shared" si="65"/>
        <v/>
      </c>
      <c r="P394" s="75" t="str">
        <f t="shared" si="66"/>
        <v/>
      </c>
      <c r="Q394" s="75" t="str">
        <f t="shared" si="67"/>
        <v/>
      </c>
      <c r="R394" s="75" t="str">
        <f t="shared" si="68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1"/>
        <v/>
      </c>
      <c r="E395" s="85"/>
      <c r="F395" s="80" t="str">
        <f t="shared" si="62"/>
        <v/>
      </c>
      <c r="G395" s="118"/>
      <c r="H395" s="80" t="str">
        <f t="shared" si="63"/>
        <v/>
      </c>
      <c r="I395" s="80" t="str">
        <f t="shared" si="64"/>
        <v/>
      </c>
      <c r="J395" s="117"/>
      <c r="K395" s="117"/>
      <c r="L395" s="117"/>
      <c r="M395" s="84"/>
      <c r="O395" s="75" t="str">
        <f t="shared" si="65"/>
        <v/>
      </c>
      <c r="P395" s="75" t="str">
        <f t="shared" si="66"/>
        <v/>
      </c>
      <c r="Q395" s="75" t="str">
        <f t="shared" si="67"/>
        <v/>
      </c>
      <c r="R395" s="75" t="str">
        <f t="shared" si="68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1"/>
        <v/>
      </c>
      <c r="E396" s="85"/>
      <c r="F396" s="80" t="str">
        <f t="shared" si="62"/>
        <v/>
      </c>
      <c r="G396" s="118"/>
      <c r="H396" s="80" t="str">
        <f t="shared" si="63"/>
        <v/>
      </c>
      <c r="I396" s="80" t="str">
        <f t="shared" si="64"/>
        <v/>
      </c>
      <c r="J396" s="117"/>
      <c r="K396" s="117"/>
      <c r="L396" s="117"/>
      <c r="M396" s="84"/>
      <c r="O396" s="75" t="str">
        <f t="shared" si="65"/>
        <v/>
      </c>
      <c r="P396" s="75" t="str">
        <f t="shared" si="66"/>
        <v/>
      </c>
      <c r="Q396" s="75" t="str">
        <f t="shared" si="67"/>
        <v/>
      </c>
      <c r="R396" s="75" t="str">
        <f t="shared" si="68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1"/>
        <v/>
      </c>
      <c r="E397" s="85"/>
      <c r="F397" s="80" t="str">
        <f t="shared" si="62"/>
        <v/>
      </c>
      <c r="G397" s="118"/>
      <c r="H397" s="80" t="str">
        <f t="shared" si="63"/>
        <v/>
      </c>
      <c r="I397" s="80" t="str">
        <f t="shared" si="64"/>
        <v/>
      </c>
      <c r="J397" s="117"/>
      <c r="K397" s="117"/>
      <c r="L397" s="117"/>
      <c r="M397" s="84"/>
      <c r="O397" s="75" t="str">
        <f t="shared" si="65"/>
        <v/>
      </c>
      <c r="P397" s="75" t="str">
        <f t="shared" si="66"/>
        <v/>
      </c>
      <c r="Q397" s="75" t="str">
        <f t="shared" si="67"/>
        <v/>
      </c>
      <c r="R397" s="75" t="str">
        <f t="shared" si="68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1"/>
        <v/>
      </c>
      <c r="E398" s="85"/>
      <c r="F398" s="80" t="str">
        <f t="shared" si="62"/>
        <v/>
      </c>
      <c r="G398" s="118"/>
      <c r="H398" s="80" t="str">
        <f t="shared" si="63"/>
        <v/>
      </c>
      <c r="I398" s="80" t="str">
        <f t="shared" si="64"/>
        <v/>
      </c>
      <c r="J398" s="117"/>
      <c r="K398" s="117"/>
      <c r="L398" s="117"/>
      <c r="M398" s="84"/>
      <c r="O398" s="75" t="str">
        <f t="shared" si="65"/>
        <v/>
      </c>
      <c r="P398" s="75" t="str">
        <f t="shared" si="66"/>
        <v/>
      </c>
      <c r="Q398" s="75" t="str">
        <f t="shared" si="67"/>
        <v/>
      </c>
      <c r="R398" s="75" t="str">
        <f t="shared" si="68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1"/>
        <v/>
      </c>
      <c r="E399" s="85"/>
      <c r="F399" s="80" t="str">
        <f t="shared" si="62"/>
        <v/>
      </c>
      <c r="G399" s="118"/>
      <c r="H399" s="80" t="str">
        <f t="shared" si="63"/>
        <v/>
      </c>
      <c r="I399" s="80" t="str">
        <f t="shared" si="64"/>
        <v/>
      </c>
      <c r="J399" s="117"/>
      <c r="K399" s="117"/>
      <c r="L399" s="117"/>
      <c r="M399" s="84"/>
      <c r="O399" s="75" t="str">
        <f t="shared" si="65"/>
        <v/>
      </c>
      <c r="P399" s="75" t="str">
        <f t="shared" si="66"/>
        <v/>
      </c>
      <c r="Q399" s="75" t="str">
        <f t="shared" si="67"/>
        <v/>
      </c>
      <c r="R399" s="75" t="str">
        <f t="shared" si="68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1"/>
        <v/>
      </c>
      <c r="E400" s="85"/>
      <c r="F400" s="80" t="str">
        <f t="shared" si="62"/>
        <v/>
      </c>
      <c r="G400" s="118"/>
      <c r="H400" s="80" t="str">
        <f t="shared" si="63"/>
        <v/>
      </c>
      <c r="I400" s="80" t="str">
        <f t="shared" si="64"/>
        <v/>
      </c>
      <c r="J400" s="117"/>
      <c r="K400" s="117"/>
      <c r="L400" s="117"/>
      <c r="M400" s="84"/>
      <c r="O400" s="75" t="str">
        <f t="shared" si="65"/>
        <v/>
      </c>
      <c r="P400" s="75" t="str">
        <f t="shared" si="66"/>
        <v/>
      </c>
      <c r="Q400" s="75" t="str">
        <f t="shared" si="67"/>
        <v/>
      </c>
      <c r="R400" s="75" t="str">
        <f t="shared" si="68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1"/>
        <v/>
      </c>
      <c r="E401" s="85"/>
      <c r="F401" s="80" t="str">
        <f t="shared" si="62"/>
        <v/>
      </c>
      <c r="G401" s="118"/>
      <c r="H401" s="80" t="str">
        <f t="shared" si="63"/>
        <v/>
      </c>
      <c r="I401" s="80" t="str">
        <f t="shared" si="64"/>
        <v/>
      </c>
      <c r="J401" s="117"/>
      <c r="K401" s="117"/>
      <c r="L401" s="117"/>
      <c r="M401" s="84"/>
      <c r="O401" s="75" t="str">
        <f t="shared" si="65"/>
        <v/>
      </c>
      <c r="P401" s="75" t="str">
        <f t="shared" si="66"/>
        <v/>
      </c>
      <c r="Q401" s="75" t="str">
        <f t="shared" si="67"/>
        <v/>
      </c>
      <c r="R401" s="75" t="str">
        <f t="shared" si="68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1"/>
        <v/>
      </c>
      <c r="E402" s="85"/>
      <c r="F402" s="80" t="str">
        <f t="shared" si="62"/>
        <v/>
      </c>
      <c r="G402" s="118"/>
      <c r="H402" s="80" t="str">
        <f t="shared" si="63"/>
        <v/>
      </c>
      <c r="I402" s="80" t="str">
        <f t="shared" si="64"/>
        <v/>
      </c>
      <c r="J402" s="117"/>
      <c r="K402" s="117"/>
      <c r="L402" s="117"/>
      <c r="M402" s="84"/>
      <c r="O402" s="75" t="str">
        <f t="shared" si="65"/>
        <v/>
      </c>
      <c r="P402" s="75" t="str">
        <f t="shared" si="66"/>
        <v/>
      </c>
      <c r="Q402" s="75" t="str">
        <f t="shared" si="67"/>
        <v/>
      </c>
      <c r="R402" s="75" t="str">
        <f t="shared" si="68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1"/>
        <v/>
      </c>
      <c r="E403" s="85"/>
      <c r="F403" s="80" t="str">
        <f t="shared" si="62"/>
        <v/>
      </c>
      <c r="G403" s="118"/>
      <c r="H403" s="80" t="str">
        <f t="shared" si="63"/>
        <v/>
      </c>
      <c r="I403" s="80" t="str">
        <f t="shared" si="64"/>
        <v/>
      </c>
      <c r="J403" s="117"/>
      <c r="K403" s="117"/>
      <c r="L403" s="117"/>
      <c r="M403" s="84"/>
      <c r="O403" s="75" t="str">
        <f t="shared" si="65"/>
        <v/>
      </c>
      <c r="P403" s="75" t="str">
        <f t="shared" si="66"/>
        <v/>
      </c>
      <c r="Q403" s="75" t="str">
        <f t="shared" si="67"/>
        <v/>
      </c>
      <c r="R403" s="75" t="str">
        <f t="shared" si="68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1"/>
        <v/>
      </c>
      <c r="E404" s="85"/>
      <c r="F404" s="80" t="str">
        <f t="shared" si="62"/>
        <v/>
      </c>
      <c r="G404" s="118"/>
      <c r="H404" s="80" t="str">
        <f t="shared" si="63"/>
        <v/>
      </c>
      <c r="I404" s="80" t="str">
        <f t="shared" si="64"/>
        <v/>
      </c>
      <c r="J404" s="117"/>
      <c r="K404" s="117"/>
      <c r="L404" s="117"/>
      <c r="M404" s="84"/>
      <c r="O404" s="75" t="str">
        <f t="shared" si="65"/>
        <v/>
      </c>
      <c r="P404" s="75" t="str">
        <f t="shared" si="66"/>
        <v/>
      </c>
      <c r="Q404" s="75" t="str">
        <f t="shared" si="67"/>
        <v/>
      </c>
      <c r="R404" s="75" t="str">
        <f t="shared" si="68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1"/>
        <v/>
      </c>
      <c r="E405" s="85"/>
      <c r="F405" s="80" t="str">
        <f t="shared" si="62"/>
        <v/>
      </c>
      <c r="G405" s="118"/>
      <c r="H405" s="80" t="str">
        <f t="shared" si="63"/>
        <v/>
      </c>
      <c r="I405" s="80" t="str">
        <f t="shared" si="64"/>
        <v/>
      </c>
      <c r="J405" s="117"/>
      <c r="K405" s="117"/>
      <c r="L405" s="117"/>
      <c r="M405" s="84"/>
      <c r="O405" s="75" t="str">
        <f t="shared" si="65"/>
        <v/>
      </c>
      <c r="P405" s="75" t="str">
        <f t="shared" si="66"/>
        <v/>
      </c>
      <c r="Q405" s="75" t="str">
        <f t="shared" si="67"/>
        <v/>
      </c>
      <c r="R405" s="75" t="str">
        <f t="shared" si="68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1"/>
        <v/>
      </c>
      <c r="E406" s="85"/>
      <c r="F406" s="80" t="str">
        <f t="shared" si="62"/>
        <v/>
      </c>
      <c r="G406" s="118"/>
      <c r="H406" s="80" t="str">
        <f t="shared" si="63"/>
        <v/>
      </c>
      <c r="I406" s="80" t="str">
        <f t="shared" si="64"/>
        <v/>
      </c>
      <c r="J406" s="117"/>
      <c r="K406" s="117"/>
      <c r="L406" s="117"/>
      <c r="M406" s="84"/>
      <c r="O406" s="75" t="str">
        <f t="shared" si="65"/>
        <v/>
      </c>
      <c r="P406" s="75" t="str">
        <f t="shared" si="66"/>
        <v/>
      </c>
      <c r="Q406" s="75" t="str">
        <f t="shared" si="67"/>
        <v/>
      </c>
      <c r="R406" s="75" t="str">
        <f t="shared" si="68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1"/>
        <v/>
      </c>
      <c r="E407" s="85"/>
      <c r="F407" s="80" t="str">
        <f t="shared" si="62"/>
        <v/>
      </c>
      <c r="G407" s="118"/>
      <c r="H407" s="80" t="str">
        <f t="shared" si="63"/>
        <v/>
      </c>
      <c r="I407" s="80" t="str">
        <f t="shared" si="64"/>
        <v/>
      </c>
      <c r="J407" s="117"/>
      <c r="K407" s="117"/>
      <c r="L407" s="117"/>
      <c r="M407" s="84"/>
      <c r="O407" s="75" t="str">
        <f t="shared" si="65"/>
        <v/>
      </c>
      <c r="P407" s="75" t="str">
        <f t="shared" si="66"/>
        <v/>
      </c>
      <c r="Q407" s="75" t="str">
        <f t="shared" si="67"/>
        <v/>
      </c>
      <c r="R407" s="75" t="str">
        <f t="shared" si="68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1"/>
        <v/>
      </c>
      <c r="E408" s="85"/>
      <c r="F408" s="80" t="str">
        <f t="shared" si="62"/>
        <v/>
      </c>
      <c r="G408" s="118"/>
      <c r="H408" s="80" t="str">
        <f t="shared" si="63"/>
        <v/>
      </c>
      <c r="I408" s="80" t="str">
        <f t="shared" si="64"/>
        <v/>
      </c>
      <c r="J408" s="117"/>
      <c r="K408" s="117"/>
      <c r="L408" s="117"/>
      <c r="M408" s="84"/>
      <c r="O408" s="75" t="str">
        <f t="shared" si="65"/>
        <v/>
      </c>
      <c r="P408" s="75" t="str">
        <f t="shared" si="66"/>
        <v/>
      </c>
      <c r="Q408" s="75" t="str">
        <f t="shared" si="67"/>
        <v/>
      </c>
      <c r="R408" s="75" t="str">
        <f t="shared" si="68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1"/>
        <v/>
      </c>
      <c r="E409" s="85"/>
      <c r="F409" s="80" t="str">
        <f t="shared" si="62"/>
        <v/>
      </c>
      <c r="G409" s="118"/>
      <c r="H409" s="80" t="str">
        <f t="shared" si="63"/>
        <v/>
      </c>
      <c r="I409" s="80" t="str">
        <f t="shared" si="64"/>
        <v/>
      </c>
      <c r="J409" s="117"/>
      <c r="K409" s="117"/>
      <c r="L409" s="117"/>
      <c r="M409" s="84"/>
      <c r="O409" s="75" t="str">
        <f t="shared" si="65"/>
        <v/>
      </c>
      <c r="P409" s="75" t="str">
        <f t="shared" si="66"/>
        <v/>
      </c>
      <c r="Q409" s="75" t="str">
        <f t="shared" si="67"/>
        <v/>
      </c>
      <c r="R409" s="75" t="str">
        <f t="shared" si="68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1"/>
        <v/>
      </c>
      <c r="E410" s="85"/>
      <c r="F410" s="80" t="str">
        <f t="shared" si="62"/>
        <v/>
      </c>
      <c r="G410" s="118"/>
      <c r="H410" s="80" t="str">
        <f t="shared" si="63"/>
        <v/>
      </c>
      <c r="I410" s="80" t="str">
        <f t="shared" si="64"/>
        <v/>
      </c>
      <c r="J410" s="117"/>
      <c r="K410" s="117"/>
      <c r="L410" s="117"/>
      <c r="M410" s="84"/>
      <c r="O410" s="75" t="str">
        <f t="shared" si="65"/>
        <v/>
      </c>
      <c r="P410" s="75" t="str">
        <f t="shared" si="66"/>
        <v/>
      </c>
      <c r="Q410" s="75" t="str">
        <f t="shared" si="67"/>
        <v/>
      </c>
      <c r="R410" s="75" t="str">
        <f t="shared" si="68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1"/>
        <v/>
      </c>
      <c r="E411" s="85"/>
      <c r="F411" s="80" t="str">
        <f t="shared" si="62"/>
        <v/>
      </c>
      <c r="G411" s="118"/>
      <c r="H411" s="80" t="str">
        <f t="shared" si="63"/>
        <v/>
      </c>
      <c r="I411" s="80" t="str">
        <f t="shared" si="64"/>
        <v/>
      </c>
      <c r="J411" s="117"/>
      <c r="K411" s="117"/>
      <c r="L411" s="117"/>
      <c r="M411" s="84"/>
      <c r="O411" s="75" t="str">
        <f t="shared" si="65"/>
        <v/>
      </c>
      <c r="P411" s="75" t="str">
        <f t="shared" si="66"/>
        <v/>
      </c>
      <c r="Q411" s="75" t="str">
        <f t="shared" si="67"/>
        <v/>
      </c>
      <c r="R411" s="75" t="str">
        <f t="shared" si="68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1"/>
        <v/>
      </c>
      <c r="E412" s="85"/>
      <c r="F412" s="80" t="str">
        <f t="shared" si="62"/>
        <v/>
      </c>
      <c r="G412" s="118"/>
      <c r="H412" s="80" t="str">
        <f t="shared" si="63"/>
        <v/>
      </c>
      <c r="I412" s="80" t="str">
        <f t="shared" si="64"/>
        <v/>
      </c>
      <c r="J412" s="117"/>
      <c r="K412" s="117"/>
      <c r="L412" s="117"/>
      <c r="M412" s="84"/>
      <c r="O412" s="75" t="str">
        <f t="shared" si="65"/>
        <v/>
      </c>
      <c r="P412" s="75" t="str">
        <f t="shared" si="66"/>
        <v/>
      </c>
      <c r="Q412" s="75" t="str">
        <f t="shared" si="67"/>
        <v/>
      </c>
      <c r="R412" s="75" t="str">
        <f t="shared" si="68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1"/>
        <v/>
      </c>
      <c r="E413" s="85"/>
      <c r="F413" s="80" t="str">
        <f t="shared" si="62"/>
        <v/>
      </c>
      <c r="G413" s="118"/>
      <c r="H413" s="80" t="str">
        <f t="shared" si="63"/>
        <v/>
      </c>
      <c r="I413" s="80" t="str">
        <f t="shared" si="64"/>
        <v/>
      </c>
      <c r="J413" s="117"/>
      <c r="K413" s="117"/>
      <c r="L413" s="117"/>
      <c r="M413" s="84"/>
      <c r="O413" s="75" t="str">
        <f t="shared" si="65"/>
        <v/>
      </c>
      <c r="P413" s="75" t="str">
        <f t="shared" si="66"/>
        <v/>
      </c>
      <c r="Q413" s="75" t="str">
        <f t="shared" si="67"/>
        <v/>
      </c>
      <c r="R413" s="75" t="str">
        <f t="shared" si="68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1"/>
        <v/>
      </c>
      <c r="E414" s="85"/>
      <c r="F414" s="80" t="str">
        <f t="shared" si="62"/>
        <v/>
      </c>
      <c r="G414" s="118"/>
      <c r="H414" s="80" t="str">
        <f t="shared" si="63"/>
        <v/>
      </c>
      <c r="I414" s="80" t="str">
        <f t="shared" si="64"/>
        <v/>
      </c>
      <c r="J414" s="117"/>
      <c r="K414" s="117"/>
      <c r="L414" s="117"/>
      <c r="M414" s="84"/>
      <c r="O414" s="75" t="str">
        <f t="shared" si="65"/>
        <v/>
      </c>
      <c r="P414" s="75" t="str">
        <f t="shared" si="66"/>
        <v/>
      </c>
      <c r="Q414" s="75" t="str">
        <f t="shared" si="67"/>
        <v/>
      </c>
      <c r="R414" s="75" t="str">
        <f t="shared" si="68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1"/>
        <v/>
      </c>
      <c r="E415" s="85"/>
      <c r="F415" s="80" t="str">
        <f t="shared" si="62"/>
        <v/>
      </c>
      <c r="G415" s="118"/>
      <c r="H415" s="80" t="str">
        <f t="shared" si="63"/>
        <v/>
      </c>
      <c r="I415" s="80" t="str">
        <f t="shared" si="64"/>
        <v/>
      </c>
      <c r="J415" s="117"/>
      <c r="K415" s="117"/>
      <c r="L415" s="117"/>
      <c r="M415" s="84"/>
      <c r="O415" s="75" t="str">
        <f t="shared" si="65"/>
        <v/>
      </c>
      <c r="P415" s="75" t="str">
        <f t="shared" si="66"/>
        <v/>
      </c>
      <c r="Q415" s="75" t="str">
        <f t="shared" si="67"/>
        <v/>
      </c>
      <c r="R415" s="75" t="str">
        <f t="shared" si="68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1"/>
        <v/>
      </c>
      <c r="E416" s="85"/>
      <c r="F416" s="80" t="str">
        <f t="shared" si="62"/>
        <v/>
      </c>
      <c r="G416" s="118"/>
      <c r="H416" s="80" t="str">
        <f t="shared" si="63"/>
        <v/>
      </c>
      <c r="I416" s="80" t="str">
        <f t="shared" si="64"/>
        <v/>
      </c>
      <c r="J416" s="117"/>
      <c r="K416" s="117"/>
      <c r="L416" s="117"/>
      <c r="M416" s="84"/>
      <c r="O416" s="75" t="str">
        <f t="shared" si="65"/>
        <v/>
      </c>
      <c r="P416" s="75" t="str">
        <f t="shared" si="66"/>
        <v/>
      </c>
      <c r="Q416" s="75" t="str">
        <f t="shared" si="67"/>
        <v/>
      </c>
      <c r="R416" s="75" t="str">
        <f t="shared" si="68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1"/>
        <v/>
      </c>
      <c r="E417" s="85"/>
      <c r="F417" s="80" t="str">
        <f t="shared" si="62"/>
        <v/>
      </c>
      <c r="G417" s="118"/>
      <c r="H417" s="80" t="str">
        <f t="shared" si="63"/>
        <v/>
      </c>
      <c r="I417" s="80" t="str">
        <f t="shared" si="64"/>
        <v/>
      </c>
      <c r="J417" s="117"/>
      <c r="K417" s="117"/>
      <c r="L417" s="117"/>
      <c r="M417" s="84"/>
      <c r="O417" s="75" t="str">
        <f t="shared" si="65"/>
        <v/>
      </c>
      <c r="P417" s="75" t="str">
        <f t="shared" si="66"/>
        <v/>
      </c>
      <c r="Q417" s="75" t="str">
        <f t="shared" si="67"/>
        <v/>
      </c>
      <c r="R417" s="75" t="str">
        <f t="shared" si="68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1"/>
        <v/>
      </c>
      <c r="E418" s="85"/>
      <c r="F418" s="80" t="str">
        <f t="shared" si="62"/>
        <v/>
      </c>
      <c r="G418" s="118"/>
      <c r="H418" s="80" t="str">
        <f t="shared" si="63"/>
        <v/>
      </c>
      <c r="I418" s="80" t="str">
        <f t="shared" si="64"/>
        <v/>
      </c>
      <c r="J418" s="117"/>
      <c r="K418" s="117"/>
      <c r="L418" s="117"/>
      <c r="M418" s="84"/>
      <c r="O418" s="75" t="str">
        <f t="shared" si="65"/>
        <v/>
      </c>
      <c r="P418" s="75" t="str">
        <f t="shared" si="66"/>
        <v/>
      </c>
      <c r="Q418" s="75" t="str">
        <f t="shared" si="67"/>
        <v/>
      </c>
      <c r="R418" s="75" t="str">
        <f t="shared" si="68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1"/>
        <v/>
      </c>
      <c r="E419" s="85"/>
      <c r="F419" s="80" t="str">
        <f t="shared" si="62"/>
        <v/>
      </c>
      <c r="G419" s="118"/>
      <c r="H419" s="80" t="str">
        <f t="shared" si="63"/>
        <v/>
      </c>
      <c r="I419" s="80" t="str">
        <f t="shared" si="64"/>
        <v/>
      </c>
      <c r="J419" s="117"/>
      <c r="K419" s="117"/>
      <c r="L419" s="117"/>
      <c r="M419" s="84"/>
      <c r="O419" s="75" t="str">
        <f t="shared" si="65"/>
        <v/>
      </c>
      <c r="P419" s="75" t="str">
        <f t="shared" si="66"/>
        <v/>
      </c>
      <c r="Q419" s="75" t="str">
        <f t="shared" si="67"/>
        <v/>
      </c>
      <c r="R419" s="75" t="str">
        <f t="shared" si="68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1"/>
        <v/>
      </c>
      <c r="E420" s="85"/>
      <c r="F420" s="80" t="str">
        <f t="shared" si="62"/>
        <v/>
      </c>
      <c r="G420" s="118"/>
      <c r="H420" s="80" t="str">
        <f t="shared" si="63"/>
        <v/>
      </c>
      <c r="I420" s="80" t="str">
        <f t="shared" si="64"/>
        <v/>
      </c>
      <c r="J420" s="117"/>
      <c r="K420" s="117"/>
      <c r="L420" s="117"/>
      <c r="M420" s="84"/>
      <c r="O420" s="75" t="str">
        <f t="shared" si="65"/>
        <v/>
      </c>
      <c r="P420" s="75" t="str">
        <f t="shared" si="66"/>
        <v/>
      </c>
      <c r="Q420" s="75" t="str">
        <f t="shared" si="67"/>
        <v/>
      </c>
      <c r="R420" s="75" t="str">
        <f t="shared" si="68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1"/>
        <v/>
      </c>
      <c r="E421" s="85"/>
      <c r="F421" s="80" t="str">
        <f t="shared" si="62"/>
        <v/>
      </c>
      <c r="G421" s="118"/>
      <c r="H421" s="80" t="str">
        <f t="shared" si="63"/>
        <v/>
      </c>
      <c r="I421" s="80" t="str">
        <f t="shared" si="64"/>
        <v/>
      </c>
      <c r="J421" s="117"/>
      <c r="K421" s="117"/>
      <c r="L421" s="117"/>
      <c r="M421" s="84"/>
      <c r="O421" s="75" t="str">
        <f t="shared" si="65"/>
        <v/>
      </c>
      <c r="P421" s="75" t="str">
        <f t="shared" si="66"/>
        <v/>
      </c>
      <c r="Q421" s="75" t="str">
        <f t="shared" si="67"/>
        <v/>
      </c>
      <c r="R421" s="75" t="str">
        <f t="shared" si="68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1"/>
        <v/>
      </c>
      <c r="E422" s="85"/>
      <c r="F422" s="80" t="str">
        <f t="shared" si="62"/>
        <v/>
      </c>
      <c r="G422" s="118"/>
      <c r="H422" s="80" t="str">
        <f t="shared" si="63"/>
        <v/>
      </c>
      <c r="I422" s="80" t="str">
        <f t="shared" si="64"/>
        <v/>
      </c>
      <c r="J422" s="117"/>
      <c r="K422" s="117"/>
      <c r="L422" s="117"/>
      <c r="M422" s="84"/>
      <c r="O422" s="75" t="str">
        <f t="shared" si="65"/>
        <v/>
      </c>
      <c r="P422" s="75" t="str">
        <f t="shared" si="66"/>
        <v/>
      </c>
      <c r="Q422" s="75" t="str">
        <f t="shared" si="67"/>
        <v/>
      </c>
      <c r="R422" s="75" t="str">
        <f t="shared" si="68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1"/>
        <v/>
      </c>
      <c r="E423" s="85"/>
      <c r="F423" s="80" t="str">
        <f t="shared" si="62"/>
        <v/>
      </c>
      <c r="G423" s="118"/>
      <c r="H423" s="80" t="str">
        <f t="shared" si="63"/>
        <v/>
      </c>
      <c r="I423" s="80" t="str">
        <f t="shared" si="64"/>
        <v/>
      </c>
      <c r="J423" s="117"/>
      <c r="K423" s="117"/>
      <c r="L423" s="117"/>
      <c r="M423" s="84"/>
      <c r="O423" s="75" t="str">
        <f t="shared" si="65"/>
        <v/>
      </c>
      <c r="P423" s="75" t="str">
        <f t="shared" si="66"/>
        <v/>
      </c>
      <c r="Q423" s="75" t="str">
        <f t="shared" si="67"/>
        <v/>
      </c>
      <c r="R423" s="75" t="str">
        <f t="shared" si="68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1"/>
        <v/>
      </c>
      <c r="E424" s="85"/>
      <c r="F424" s="80" t="str">
        <f t="shared" si="62"/>
        <v/>
      </c>
      <c r="G424" s="118"/>
      <c r="H424" s="80" t="str">
        <f t="shared" si="63"/>
        <v/>
      </c>
      <c r="I424" s="80" t="str">
        <f t="shared" si="64"/>
        <v/>
      </c>
      <c r="J424" s="117"/>
      <c r="K424" s="117"/>
      <c r="L424" s="117"/>
      <c r="M424" s="84"/>
      <c r="O424" s="75" t="str">
        <f t="shared" si="65"/>
        <v/>
      </c>
      <c r="P424" s="75" t="str">
        <f t="shared" si="66"/>
        <v/>
      </c>
      <c r="Q424" s="75" t="str">
        <f t="shared" si="67"/>
        <v/>
      </c>
      <c r="R424" s="75" t="str">
        <f t="shared" si="68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1"/>
        <v/>
      </c>
      <c r="E425" s="85"/>
      <c r="F425" s="80" t="str">
        <f t="shared" si="62"/>
        <v/>
      </c>
      <c r="G425" s="118"/>
      <c r="H425" s="80" t="str">
        <f t="shared" si="63"/>
        <v/>
      </c>
      <c r="I425" s="80" t="str">
        <f t="shared" si="64"/>
        <v/>
      </c>
      <c r="J425" s="117"/>
      <c r="K425" s="117"/>
      <c r="L425" s="117"/>
      <c r="M425" s="84"/>
      <c r="O425" s="75" t="str">
        <f t="shared" si="65"/>
        <v/>
      </c>
      <c r="P425" s="75" t="str">
        <f t="shared" si="66"/>
        <v/>
      </c>
      <c r="Q425" s="75" t="str">
        <f t="shared" si="67"/>
        <v/>
      </c>
      <c r="R425" s="75" t="str">
        <f t="shared" si="68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1"/>
        <v/>
      </c>
      <c r="E426" s="85"/>
      <c r="F426" s="80" t="str">
        <f t="shared" si="62"/>
        <v/>
      </c>
      <c r="G426" s="118"/>
      <c r="H426" s="80" t="str">
        <f t="shared" si="63"/>
        <v/>
      </c>
      <c r="I426" s="80" t="str">
        <f t="shared" si="64"/>
        <v/>
      </c>
      <c r="J426" s="117"/>
      <c r="K426" s="117"/>
      <c r="L426" s="117"/>
      <c r="M426" s="84"/>
      <c r="O426" s="75" t="str">
        <f t="shared" si="65"/>
        <v/>
      </c>
      <c r="P426" s="75" t="str">
        <f t="shared" si="66"/>
        <v/>
      </c>
      <c r="Q426" s="75" t="str">
        <f t="shared" si="67"/>
        <v/>
      </c>
      <c r="R426" s="75" t="str">
        <f t="shared" si="68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1"/>
        <v/>
      </c>
      <c r="E427" s="85"/>
      <c r="F427" s="80" t="str">
        <f t="shared" si="62"/>
        <v/>
      </c>
      <c r="G427" s="118"/>
      <c r="H427" s="80" t="str">
        <f t="shared" si="63"/>
        <v/>
      </c>
      <c r="I427" s="80" t="str">
        <f t="shared" si="64"/>
        <v/>
      </c>
      <c r="J427" s="117"/>
      <c r="K427" s="117"/>
      <c r="L427" s="117"/>
      <c r="M427" s="84"/>
      <c r="O427" s="75" t="str">
        <f t="shared" si="65"/>
        <v/>
      </c>
      <c r="P427" s="75" t="str">
        <f t="shared" si="66"/>
        <v/>
      </c>
      <c r="Q427" s="75" t="str">
        <f t="shared" si="67"/>
        <v/>
      </c>
      <c r="R427" s="75" t="str">
        <f t="shared" si="68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1"/>
        <v/>
      </c>
      <c r="E428" s="85"/>
      <c r="F428" s="80" t="str">
        <f t="shared" si="62"/>
        <v/>
      </c>
      <c r="G428" s="118"/>
      <c r="H428" s="80" t="str">
        <f t="shared" si="63"/>
        <v/>
      </c>
      <c r="I428" s="80" t="str">
        <f t="shared" si="64"/>
        <v/>
      </c>
      <c r="J428" s="117"/>
      <c r="K428" s="117"/>
      <c r="L428" s="117"/>
      <c r="M428" s="84"/>
      <c r="O428" s="75" t="str">
        <f t="shared" si="65"/>
        <v/>
      </c>
      <c r="P428" s="75" t="str">
        <f t="shared" si="66"/>
        <v/>
      </c>
      <c r="Q428" s="75" t="str">
        <f t="shared" si="67"/>
        <v/>
      </c>
      <c r="R428" s="75" t="str">
        <f t="shared" si="68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1"/>
        <v/>
      </c>
      <c r="E429" s="85"/>
      <c r="F429" s="80" t="str">
        <f t="shared" si="62"/>
        <v/>
      </c>
      <c r="G429" s="118"/>
      <c r="H429" s="80" t="str">
        <f t="shared" si="63"/>
        <v/>
      </c>
      <c r="I429" s="80" t="str">
        <f t="shared" si="64"/>
        <v/>
      </c>
      <c r="J429" s="117"/>
      <c r="K429" s="117"/>
      <c r="L429" s="117"/>
      <c r="M429" s="84"/>
      <c r="O429" s="75" t="str">
        <f t="shared" si="65"/>
        <v/>
      </c>
      <c r="P429" s="75" t="str">
        <f t="shared" si="66"/>
        <v/>
      </c>
      <c r="Q429" s="75" t="str">
        <f t="shared" si="67"/>
        <v/>
      </c>
      <c r="R429" s="75" t="str">
        <f t="shared" si="68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1"/>
        <v/>
      </c>
      <c r="E430" s="85"/>
      <c r="F430" s="80" t="str">
        <f t="shared" si="62"/>
        <v/>
      </c>
      <c r="G430" s="118"/>
      <c r="H430" s="80" t="str">
        <f t="shared" si="63"/>
        <v/>
      </c>
      <c r="I430" s="80" t="str">
        <f t="shared" si="64"/>
        <v/>
      </c>
      <c r="J430" s="117"/>
      <c r="K430" s="117"/>
      <c r="L430" s="117"/>
      <c r="M430" s="84"/>
      <c r="O430" s="75" t="str">
        <f t="shared" si="65"/>
        <v/>
      </c>
      <c r="P430" s="75" t="str">
        <f t="shared" si="66"/>
        <v/>
      </c>
      <c r="Q430" s="75" t="str">
        <f t="shared" si="67"/>
        <v/>
      </c>
      <c r="R430" s="75" t="str">
        <f t="shared" si="68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1"/>
        <v/>
      </c>
      <c r="E431" s="85"/>
      <c r="F431" s="80" t="str">
        <f t="shared" si="62"/>
        <v/>
      </c>
      <c r="G431" s="118"/>
      <c r="H431" s="80" t="str">
        <f t="shared" si="63"/>
        <v/>
      </c>
      <c r="I431" s="80" t="str">
        <f t="shared" si="64"/>
        <v/>
      </c>
      <c r="J431" s="117"/>
      <c r="K431" s="117"/>
      <c r="L431" s="117"/>
      <c r="M431" s="84"/>
      <c r="O431" s="75" t="str">
        <f t="shared" si="65"/>
        <v/>
      </c>
      <c r="P431" s="75" t="str">
        <f t="shared" si="66"/>
        <v/>
      </c>
      <c r="Q431" s="75" t="str">
        <f t="shared" si="67"/>
        <v/>
      </c>
      <c r="R431" s="75" t="str">
        <f t="shared" si="68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1"/>
        <v/>
      </c>
      <c r="E432" s="85"/>
      <c r="F432" s="80" t="str">
        <f t="shared" si="62"/>
        <v/>
      </c>
      <c r="G432" s="118"/>
      <c r="H432" s="80" t="str">
        <f t="shared" si="63"/>
        <v/>
      </c>
      <c r="I432" s="80" t="str">
        <f t="shared" si="64"/>
        <v/>
      </c>
      <c r="J432" s="117"/>
      <c r="K432" s="117"/>
      <c r="L432" s="117"/>
      <c r="M432" s="84"/>
      <c r="O432" s="75" t="str">
        <f t="shared" si="65"/>
        <v/>
      </c>
      <c r="P432" s="75" t="str">
        <f t="shared" si="66"/>
        <v/>
      </c>
      <c r="Q432" s="75" t="str">
        <f t="shared" si="67"/>
        <v/>
      </c>
      <c r="R432" s="75" t="str">
        <f t="shared" si="68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1"/>
        <v/>
      </c>
      <c r="E433" s="85"/>
      <c r="F433" s="80" t="str">
        <f t="shared" si="62"/>
        <v/>
      </c>
      <c r="G433" s="118"/>
      <c r="H433" s="80" t="str">
        <f t="shared" si="63"/>
        <v/>
      </c>
      <c r="I433" s="80" t="str">
        <f t="shared" si="64"/>
        <v/>
      </c>
      <c r="J433" s="117"/>
      <c r="K433" s="117"/>
      <c r="L433" s="117"/>
      <c r="M433" s="84"/>
      <c r="O433" s="75" t="str">
        <f t="shared" si="65"/>
        <v/>
      </c>
      <c r="P433" s="75" t="str">
        <f t="shared" si="66"/>
        <v/>
      </c>
      <c r="Q433" s="75" t="str">
        <f t="shared" si="67"/>
        <v/>
      </c>
      <c r="R433" s="75" t="str">
        <f t="shared" si="68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1"/>
        <v/>
      </c>
      <c r="E434" s="85"/>
      <c r="F434" s="80" t="str">
        <f t="shared" si="62"/>
        <v/>
      </c>
      <c r="G434" s="118"/>
      <c r="H434" s="80" t="str">
        <f t="shared" si="63"/>
        <v/>
      </c>
      <c r="I434" s="80" t="str">
        <f t="shared" si="64"/>
        <v/>
      </c>
      <c r="J434" s="117"/>
      <c r="K434" s="117"/>
      <c r="L434" s="117"/>
      <c r="M434" s="84"/>
      <c r="O434" s="75" t="str">
        <f t="shared" si="65"/>
        <v/>
      </c>
      <c r="P434" s="75" t="str">
        <f t="shared" si="66"/>
        <v/>
      </c>
      <c r="Q434" s="75" t="str">
        <f t="shared" si="67"/>
        <v/>
      </c>
      <c r="R434" s="75" t="str">
        <f t="shared" si="68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1"/>
        <v/>
      </c>
      <c r="E435" s="85"/>
      <c r="F435" s="80" t="str">
        <f t="shared" si="62"/>
        <v/>
      </c>
      <c r="G435" s="118"/>
      <c r="H435" s="80" t="str">
        <f t="shared" si="63"/>
        <v/>
      </c>
      <c r="I435" s="80" t="str">
        <f t="shared" si="64"/>
        <v/>
      </c>
      <c r="J435" s="117"/>
      <c r="K435" s="117"/>
      <c r="L435" s="117"/>
      <c r="M435" s="84"/>
      <c r="O435" s="75" t="str">
        <f t="shared" si="65"/>
        <v/>
      </c>
      <c r="P435" s="75" t="str">
        <f t="shared" si="66"/>
        <v/>
      </c>
      <c r="Q435" s="75" t="str">
        <f t="shared" si="67"/>
        <v/>
      </c>
      <c r="R435" s="75" t="str">
        <f t="shared" si="68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1"/>
        <v/>
      </c>
      <c r="E436" s="85"/>
      <c r="F436" s="80" t="str">
        <f t="shared" si="62"/>
        <v/>
      </c>
      <c r="G436" s="118"/>
      <c r="H436" s="80" t="str">
        <f t="shared" si="63"/>
        <v/>
      </c>
      <c r="I436" s="80" t="str">
        <f t="shared" si="64"/>
        <v/>
      </c>
      <c r="J436" s="117"/>
      <c r="K436" s="117"/>
      <c r="L436" s="117"/>
      <c r="M436" s="84"/>
      <c r="O436" s="75" t="str">
        <f t="shared" si="65"/>
        <v/>
      </c>
      <c r="P436" s="75" t="str">
        <f t="shared" si="66"/>
        <v/>
      </c>
      <c r="Q436" s="75" t="str">
        <f t="shared" si="67"/>
        <v/>
      </c>
      <c r="R436" s="75" t="str">
        <f t="shared" si="68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1"/>
        <v/>
      </c>
      <c r="E437" s="85"/>
      <c r="F437" s="80" t="str">
        <f t="shared" si="62"/>
        <v/>
      </c>
      <c r="G437" s="118"/>
      <c r="H437" s="80" t="str">
        <f t="shared" si="63"/>
        <v/>
      </c>
      <c r="I437" s="80" t="str">
        <f t="shared" si="64"/>
        <v/>
      </c>
      <c r="J437" s="117"/>
      <c r="K437" s="117"/>
      <c r="L437" s="117"/>
      <c r="M437" s="84"/>
      <c r="O437" s="75" t="str">
        <f t="shared" si="65"/>
        <v/>
      </c>
      <c r="P437" s="75" t="str">
        <f t="shared" si="66"/>
        <v/>
      </c>
      <c r="Q437" s="75" t="str">
        <f t="shared" si="67"/>
        <v/>
      </c>
      <c r="R437" s="75" t="str">
        <f t="shared" si="68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1"/>
        <v/>
      </c>
      <c r="E438" s="85"/>
      <c r="F438" s="80" t="str">
        <f t="shared" si="62"/>
        <v/>
      </c>
      <c r="G438" s="118"/>
      <c r="H438" s="80" t="str">
        <f t="shared" si="63"/>
        <v/>
      </c>
      <c r="I438" s="80" t="str">
        <f t="shared" si="64"/>
        <v/>
      </c>
      <c r="J438" s="117"/>
      <c r="K438" s="117"/>
      <c r="L438" s="117"/>
      <c r="M438" s="84"/>
      <c r="O438" s="75" t="str">
        <f t="shared" si="65"/>
        <v/>
      </c>
      <c r="P438" s="75" t="str">
        <f t="shared" si="66"/>
        <v/>
      </c>
      <c r="Q438" s="75" t="str">
        <f t="shared" si="67"/>
        <v/>
      </c>
      <c r="R438" s="75" t="str">
        <f t="shared" si="68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1"/>
        <v/>
      </c>
      <c r="E439" s="85"/>
      <c r="F439" s="80" t="str">
        <f t="shared" si="62"/>
        <v/>
      </c>
      <c r="G439" s="118"/>
      <c r="H439" s="80" t="str">
        <f t="shared" si="63"/>
        <v/>
      </c>
      <c r="I439" s="80" t="str">
        <f t="shared" si="64"/>
        <v/>
      </c>
      <c r="J439" s="117"/>
      <c r="K439" s="117"/>
      <c r="L439" s="117"/>
      <c r="M439" s="84"/>
      <c r="O439" s="75" t="str">
        <f t="shared" si="65"/>
        <v/>
      </c>
      <c r="P439" s="75" t="str">
        <f t="shared" si="66"/>
        <v/>
      </c>
      <c r="Q439" s="75" t="str">
        <f t="shared" si="67"/>
        <v/>
      </c>
      <c r="R439" s="75" t="str">
        <f t="shared" si="68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1"/>
        <v/>
      </c>
      <c r="E440" s="85"/>
      <c r="F440" s="80" t="str">
        <f t="shared" si="62"/>
        <v/>
      </c>
      <c r="G440" s="118"/>
      <c r="H440" s="80" t="str">
        <f t="shared" si="63"/>
        <v/>
      </c>
      <c r="I440" s="80" t="str">
        <f t="shared" si="64"/>
        <v/>
      </c>
      <c r="J440" s="117"/>
      <c r="K440" s="117"/>
      <c r="L440" s="117"/>
      <c r="M440" s="84"/>
      <c r="O440" s="75" t="str">
        <f t="shared" si="65"/>
        <v/>
      </c>
      <c r="P440" s="75" t="str">
        <f t="shared" si="66"/>
        <v/>
      </c>
      <c r="Q440" s="75" t="str">
        <f t="shared" si="67"/>
        <v/>
      </c>
      <c r="R440" s="75" t="str">
        <f t="shared" si="68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1"/>
        <v/>
      </c>
      <c r="E441" s="85"/>
      <c r="F441" s="80" t="str">
        <f t="shared" si="62"/>
        <v/>
      </c>
      <c r="G441" s="118"/>
      <c r="H441" s="80" t="str">
        <f t="shared" si="63"/>
        <v/>
      </c>
      <c r="I441" s="80" t="str">
        <f t="shared" si="64"/>
        <v/>
      </c>
      <c r="J441" s="117"/>
      <c r="K441" s="117"/>
      <c r="L441" s="117"/>
      <c r="M441" s="84"/>
      <c r="O441" s="75" t="str">
        <f t="shared" si="65"/>
        <v/>
      </c>
      <c r="P441" s="75" t="str">
        <f t="shared" si="66"/>
        <v/>
      </c>
      <c r="Q441" s="75" t="str">
        <f t="shared" si="67"/>
        <v/>
      </c>
      <c r="R441" s="75" t="str">
        <f t="shared" si="68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1"/>
        <v/>
      </c>
      <c r="E442" s="85"/>
      <c r="F442" s="80" t="str">
        <f t="shared" si="62"/>
        <v/>
      </c>
      <c r="G442" s="118"/>
      <c r="H442" s="80" t="str">
        <f t="shared" si="63"/>
        <v/>
      </c>
      <c r="I442" s="80" t="str">
        <f t="shared" si="64"/>
        <v/>
      </c>
      <c r="J442" s="117"/>
      <c r="K442" s="117"/>
      <c r="L442" s="117"/>
      <c r="M442" s="84"/>
      <c r="O442" s="75" t="str">
        <f t="shared" si="65"/>
        <v/>
      </c>
      <c r="P442" s="75" t="str">
        <f t="shared" si="66"/>
        <v/>
      </c>
      <c r="Q442" s="75" t="str">
        <f t="shared" si="67"/>
        <v/>
      </c>
      <c r="R442" s="75" t="str">
        <f t="shared" si="68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1"/>
        <v/>
      </c>
      <c r="E443" s="85"/>
      <c r="F443" s="80" t="str">
        <f t="shared" si="62"/>
        <v/>
      </c>
      <c r="G443" s="118"/>
      <c r="H443" s="80" t="str">
        <f t="shared" si="63"/>
        <v/>
      </c>
      <c r="I443" s="80" t="str">
        <f t="shared" si="64"/>
        <v/>
      </c>
      <c r="J443" s="117"/>
      <c r="K443" s="117"/>
      <c r="L443" s="117"/>
      <c r="M443" s="84"/>
      <c r="O443" s="75" t="str">
        <f t="shared" si="65"/>
        <v/>
      </c>
      <c r="P443" s="75" t="str">
        <f t="shared" si="66"/>
        <v/>
      </c>
      <c r="Q443" s="75" t="str">
        <f t="shared" si="67"/>
        <v/>
      </c>
      <c r="R443" s="75" t="str">
        <f t="shared" si="68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1"/>
        <v/>
      </c>
      <c r="E444" s="85"/>
      <c r="F444" s="80" t="str">
        <f t="shared" si="62"/>
        <v/>
      </c>
      <c r="G444" s="118"/>
      <c r="H444" s="80" t="str">
        <f t="shared" si="63"/>
        <v/>
      </c>
      <c r="I444" s="80" t="str">
        <f t="shared" si="64"/>
        <v/>
      </c>
      <c r="J444" s="117"/>
      <c r="K444" s="117"/>
      <c r="L444" s="117"/>
      <c r="M444" s="84"/>
      <c r="O444" s="75" t="str">
        <f t="shared" si="65"/>
        <v/>
      </c>
      <c r="P444" s="75" t="str">
        <f t="shared" si="66"/>
        <v/>
      </c>
      <c r="Q444" s="75" t="str">
        <f t="shared" si="67"/>
        <v/>
      </c>
      <c r="R444" s="75" t="str">
        <f t="shared" si="68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1"/>
        <v/>
      </c>
      <c r="E445" s="85"/>
      <c r="F445" s="80" t="str">
        <f t="shared" si="62"/>
        <v/>
      </c>
      <c r="G445" s="118"/>
      <c r="H445" s="80" t="str">
        <f t="shared" si="63"/>
        <v/>
      </c>
      <c r="I445" s="80" t="str">
        <f t="shared" si="64"/>
        <v/>
      </c>
      <c r="J445" s="117"/>
      <c r="K445" s="117"/>
      <c r="L445" s="117"/>
      <c r="M445" s="84"/>
      <c r="O445" s="75" t="str">
        <f t="shared" si="65"/>
        <v/>
      </c>
      <c r="P445" s="75" t="str">
        <f t="shared" si="66"/>
        <v/>
      </c>
      <c r="Q445" s="75" t="str">
        <f t="shared" si="67"/>
        <v/>
      </c>
      <c r="R445" s="75" t="str">
        <f t="shared" si="68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1"/>
        <v/>
      </c>
      <c r="E446" s="85"/>
      <c r="F446" s="80" t="str">
        <f t="shared" si="62"/>
        <v/>
      </c>
      <c r="G446" s="118"/>
      <c r="H446" s="80" t="str">
        <f t="shared" si="63"/>
        <v/>
      </c>
      <c r="I446" s="80" t="str">
        <f t="shared" si="64"/>
        <v/>
      </c>
      <c r="J446" s="117"/>
      <c r="K446" s="117"/>
      <c r="L446" s="117"/>
      <c r="M446" s="84"/>
      <c r="O446" s="75" t="str">
        <f t="shared" si="65"/>
        <v/>
      </c>
      <c r="P446" s="75" t="str">
        <f t="shared" si="66"/>
        <v/>
      </c>
      <c r="Q446" s="75" t="str">
        <f t="shared" si="67"/>
        <v/>
      </c>
      <c r="R446" s="75" t="str">
        <f t="shared" si="68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1"/>
        <v/>
      </c>
      <c r="E447" s="85"/>
      <c r="F447" s="80" t="str">
        <f t="shared" si="62"/>
        <v/>
      </c>
      <c r="G447" s="118"/>
      <c r="H447" s="80" t="str">
        <f t="shared" si="63"/>
        <v/>
      </c>
      <c r="I447" s="80" t="str">
        <f t="shared" si="64"/>
        <v/>
      </c>
      <c r="J447" s="117"/>
      <c r="K447" s="117"/>
      <c r="L447" s="117"/>
      <c r="M447" s="84"/>
      <c r="O447" s="75" t="str">
        <f t="shared" si="65"/>
        <v/>
      </c>
      <c r="P447" s="75" t="str">
        <f t="shared" si="66"/>
        <v/>
      </c>
      <c r="Q447" s="75" t="str">
        <f t="shared" si="67"/>
        <v/>
      </c>
      <c r="R447" s="75" t="str">
        <f t="shared" si="68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1"/>
        <v/>
      </c>
      <c r="E448" s="85"/>
      <c r="F448" s="80" t="str">
        <f t="shared" si="62"/>
        <v/>
      </c>
      <c r="G448" s="118"/>
      <c r="H448" s="80" t="str">
        <f t="shared" si="63"/>
        <v/>
      </c>
      <c r="I448" s="80" t="str">
        <f t="shared" si="64"/>
        <v/>
      </c>
      <c r="J448" s="117"/>
      <c r="K448" s="117"/>
      <c r="L448" s="117"/>
      <c r="M448" s="84"/>
      <c r="O448" s="75" t="str">
        <f t="shared" si="65"/>
        <v/>
      </c>
      <c r="P448" s="75" t="str">
        <f t="shared" si="66"/>
        <v/>
      </c>
      <c r="Q448" s="75" t="str">
        <f t="shared" si="67"/>
        <v/>
      </c>
      <c r="R448" s="75" t="str">
        <f t="shared" si="68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1"/>
        <v/>
      </c>
      <c r="E449" s="85"/>
      <c r="F449" s="80" t="str">
        <f t="shared" si="62"/>
        <v/>
      </c>
      <c r="G449" s="118"/>
      <c r="H449" s="80" t="str">
        <f t="shared" si="63"/>
        <v/>
      </c>
      <c r="I449" s="80" t="str">
        <f t="shared" si="64"/>
        <v/>
      </c>
      <c r="J449" s="117"/>
      <c r="K449" s="117"/>
      <c r="L449" s="117"/>
      <c r="M449" s="84"/>
      <c r="O449" s="75" t="str">
        <f t="shared" si="65"/>
        <v/>
      </c>
      <c r="P449" s="75" t="str">
        <f t="shared" si="66"/>
        <v/>
      </c>
      <c r="Q449" s="75" t="str">
        <f t="shared" si="67"/>
        <v/>
      </c>
      <c r="R449" s="75" t="str">
        <f t="shared" si="68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1"/>
        <v/>
      </c>
      <c r="E450" s="85"/>
      <c r="F450" s="80" t="str">
        <f t="shared" si="62"/>
        <v/>
      </c>
      <c r="G450" s="118"/>
      <c r="H450" s="80" t="str">
        <f t="shared" si="63"/>
        <v/>
      </c>
      <c r="I450" s="80" t="str">
        <f t="shared" si="64"/>
        <v/>
      </c>
      <c r="J450" s="117"/>
      <c r="K450" s="117"/>
      <c r="L450" s="117"/>
      <c r="M450" s="84"/>
      <c r="O450" s="75" t="str">
        <f t="shared" si="65"/>
        <v/>
      </c>
      <c r="P450" s="75" t="str">
        <f t="shared" si="66"/>
        <v/>
      </c>
      <c r="Q450" s="75" t="str">
        <f t="shared" si="67"/>
        <v/>
      </c>
      <c r="R450" s="75" t="str">
        <f t="shared" si="68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9">IFERROR(VLOOKUP(C451,$S$6:$T$24,2,FALSE),"")</f>
        <v/>
      </c>
      <c r="E451" s="85"/>
      <c r="F451" s="80" t="str">
        <f t="shared" si="62"/>
        <v/>
      </c>
      <c r="G451" s="118"/>
      <c r="H451" s="80" t="str">
        <f t="shared" si="63"/>
        <v/>
      </c>
      <c r="I451" s="80" t="str">
        <f t="shared" si="64"/>
        <v/>
      </c>
      <c r="J451" s="117"/>
      <c r="K451" s="117"/>
      <c r="L451" s="117"/>
      <c r="M451" s="84"/>
      <c r="O451" s="75" t="str">
        <f t="shared" si="65"/>
        <v/>
      </c>
      <c r="P451" s="75" t="str">
        <f t="shared" si="66"/>
        <v/>
      </c>
      <c r="Q451" s="75" t="str">
        <f t="shared" si="67"/>
        <v/>
      </c>
      <c r="R451" s="75" t="str">
        <f t="shared" si="68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9"/>
        <v/>
      </c>
      <c r="E452" s="85"/>
      <c r="F452" s="80" t="str">
        <f t="shared" ref="F452:F501" si="70">IFERROR(VLOOKUP(E452,$V$5:$X$129,2,FALSE),"")</f>
        <v/>
      </c>
      <c r="G452" s="118"/>
      <c r="H452" s="80" t="str">
        <f t="shared" ref="H452:H501" si="71">IFERROR(VLOOKUP(G452,$AB$6:$AC$327,2,FALSE),"")</f>
        <v/>
      </c>
      <c r="I452" s="80" t="str">
        <f t="shared" ref="I452:I501" si="72">IFERROR(VLOOKUP(G452,$AB$6:$AF$327,3,FALSE),"")</f>
        <v/>
      </c>
      <c r="J452" s="117"/>
      <c r="K452" s="117"/>
      <c r="L452" s="117"/>
      <c r="M452" s="84"/>
      <c r="O452" s="75" t="str">
        <f t="shared" ref="O452:O501" si="73">LEFT(E452,3)</f>
        <v/>
      </c>
      <c r="P452" s="75" t="str">
        <f t="shared" ref="P452:P501" si="74">LEFT(E452,2)</f>
        <v/>
      </c>
      <c r="Q452" s="75" t="str">
        <f t="shared" ref="Q452:Q501" si="75">LEFT(C452,3)</f>
        <v/>
      </c>
      <c r="R452" s="75" t="str">
        <f t="shared" ref="R452:R501" si="76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9"/>
        <v/>
      </c>
      <c r="E453" s="85"/>
      <c r="F453" s="80" t="str">
        <f t="shared" si="70"/>
        <v/>
      </c>
      <c r="G453" s="118"/>
      <c r="H453" s="80" t="str">
        <f t="shared" si="71"/>
        <v/>
      </c>
      <c r="I453" s="80" t="str">
        <f t="shared" si="72"/>
        <v/>
      </c>
      <c r="J453" s="117"/>
      <c r="K453" s="117"/>
      <c r="L453" s="117"/>
      <c r="M453" s="84"/>
      <c r="O453" s="75" t="str">
        <f t="shared" si="73"/>
        <v/>
      </c>
      <c r="P453" s="75" t="str">
        <f t="shared" si="74"/>
        <v/>
      </c>
      <c r="Q453" s="75" t="str">
        <f t="shared" si="75"/>
        <v/>
      </c>
      <c r="R453" s="75" t="str">
        <f t="shared" si="76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9"/>
        <v/>
      </c>
      <c r="E454" s="85"/>
      <c r="F454" s="80" t="str">
        <f t="shared" si="70"/>
        <v/>
      </c>
      <c r="G454" s="118"/>
      <c r="H454" s="80" t="str">
        <f t="shared" si="71"/>
        <v/>
      </c>
      <c r="I454" s="80" t="str">
        <f t="shared" si="72"/>
        <v/>
      </c>
      <c r="J454" s="117"/>
      <c r="K454" s="117"/>
      <c r="L454" s="117"/>
      <c r="M454" s="84"/>
      <c r="O454" s="75" t="str">
        <f t="shared" si="73"/>
        <v/>
      </c>
      <c r="P454" s="75" t="str">
        <f t="shared" si="74"/>
        <v/>
      </c>
      <c r="Q454" s="75" t="str">
        <f t="shared" si="75"/>
        <v/>
      </c>
      <c r="R454" s="75" t="str">
        <f t="shared" si="76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9"/>
        <v/>
      </c>
      <c r="E455" s="85"/>
      <c r="F455" s="80" t="str">
        <f t="shared" si="70"/>
        <v/>
      </c>
      <c r="G455" s="118"/>
      <c r="H455" s="80" t="str">
        <f t="shared" si="71"/>
        <v/>
      </c>
      <c r="I455" s="80" t="str">
        <f t="shared" si="72"/>
        <v/>
      </c>
      <c r="J455" s="117"/>
      <c r="K455" s="117"/>
      <c r="L455" s="117"/>
      <c r="M455" s="84"/>
      <c r="O455" s="75" t="str">
        <f t="shared" si="73"/>
        <v/>
      </c>
      <c r="P455" s="75" t="str">
        <f t="shared" si="74"/>
        <v/>
      </c>
      <c r="Q455" s="75" t="str">
        <f t="shared" si="75"/>
        <v/>
      </c>
      <c r="R455" s="75" t="str">
        <f t="shared" si="76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9"/>
        <v/>
      </c>
      <c r="E456" s="85"/>
      <c r="F456" s="80" t="str">
        <f t="shared" si="70"/>
        <v/>
      </c>
      <c r="G456" s="118"/>
      <c r="H456" s="80" t="str">
        <f t="shared" si="71"/>
        <v/>
      </c>
      <c r="I456" s="80" t="str">
        <f t="shared" si="72"/>
        <v/>
      </c>
      <c r="J456" s="117"/>
      <c r="K456" s="117"/>
      <c r="L456" s="117"/>
      <c r="M456" s="84"/>
      <c r="O456" s="75" t="str">
        <f t="shared" si="73"/>
        <v/>
      </c>
      <c r="P456" s="75" t="str">
        <f t="shared" si="74"/>
        <v/>
      </c>
      <c r="Q456" s="75" t="str">
        <f t="shared" si="75"/>
        <v/>
      </c>
      <c r="R456" s="75" t="str">
        <f t="shared" si="76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9"/>
        <v/>
      </c>
      <c r="E457" s="85"/>
      <c r="F457" s="80" t="str">
        <f t="shared" si="70"/>
        <v/>
      </c>
      <c r="G457" s="118"/>
      <c r="H457" s="80" t="str">
        <f t="shared" si="71"/>
        <v/>
      </c>
      <c r="I457" s="80" t="str">
        <f t="shared" si="72"/>
        <v/>
      </c>
      <c r="J457" s="117"/>
      <c r="K457" s="117"/>
      <c r="L457" s="117"/>
      <c r="M457" s="84"/>
      <c r="O457" s="75" t="str">
        <f t="shared" si="73"/>
        <v/>
      </c>
      <c r="P457" s="75" t="str">
        <f t="shared" si="74"/>
        <v/>
      </c>
      <c r="Q457" s="75" t="str">
        <f t="shared" si="75"/>
        <v/>
      </c>
      <c r="R457" s="75" t="str">
        <f t="shared" si="76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9"/>
        <v/>
      </c>
      <c r="E458" s="85"/>
      <c r="F458" s="80" t="str">
        <f t="shared" si="70"/>
        <v/>
      </c>
      <c r="G458" s="118"/>
      <c r="H458" s="80" t="str">
        <f t="shared" si="71"/>
        <v/>
      </c>
      <c r="I458" s="80" t="str">
        <f t="shared" si="72"/>
        <v/>
      </c>
      <c r="J458" s="117"/>
      <c r="K458" s="117"/>
      <c r="L458" s="117"/>
      <c r="M458" s="84"/>
      <c r="O458" s="75" t="str">
        <f t="shared" si="73"/>
        <v/>
      </c>
      <c r="P458" s="75" t="str">
        <f t="shared" si="74"/>
        <v/>
      </c>
      <c r="Q458" s="75" t="str">
        <f t="shared" si="75"/>
        <v/>
      </c>
      <c r="R458" s="75" t="str">
        <f t="shared" si="76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9"/>
        <v/>
      </c>
      <c r="E459" s="85"/>
      <c r="F459" s="80" t="str">
        <f t="shared" si="70"/>
        <v/>
      </c>
      <c r="G459" s="118"/>
      <c r="H459" s="80" t="str">
        <f t="shared" si="71"/>
        <v/>
      </c>
      <c r="I459" s="80" t="str">
        <f t="shared" si="72"/>
        <v/>
      </c>
      <c r="J459" s="117"/>
      <c r="K459" s="117"/>
      <c r="L459" s="117"/>
      <c r="M459" s="84"/>
      <c r="O459" s="75" t="str">
        <f t="shared" si="73"/>
        <v/>
      </c>
      <c r="P459" s="75" t="str">
        <f t="shared" si="74"/>
        <v/>
      </c>
      <c r="Q459" s="75" t="str">
        <f t="shared" si="75"/>
        <v/>
      </c>
      <c r="R459" s="75" t="str">
        <f t="shared" si="76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9"/>
        <v/>
      </c>
      <c r="E460" s="85"/>
      <c r="F460" s="80" t="str">
        <f t="shared" si="70"/>
        <v/>
      </c>
      <c r="G460" s="118"/>
      <c r="H460" s="80" t="str">
        <f t="shared" si="71"/>
        <v/>
      </c>
      <c r="I460" s="80" t="str">
        <f t="shared" si="72"/>
        <v/>
      </c>
      <c r="J460" s="117"/>
      <c r="K460" s="117"/>
      <c r="L460" s="117"/>
      <c r="M460" s="84"/>
      <c r="O460" s="75" t="str">
        <f t="shared" si="73"/>
        <v/>
      </c>
      <c r="P460" s="75" t="str">
        <f t="shared" si="74"/>
        <v/>
      </c>
      <c r="Q460" s="75" t="str">
        <f t="shared" si="75"/>
        <v/>
      </c>
      <c r="R460" s="75" t="str">
        <f t="shared" si="76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9"/>
        <v/>
      </c>
      <c r="E461" s="85"/>
      <c r="F461" s="80" t="str">
        <f t="shared" si="70"/>
        <v/>
      </c>
      <c r="G461" s="118"/>
      <c r="H461" s="80" t="str">
        <f t="shared" si="71"/>
        <v/>
      </c>
      <c r="I461" s="80" t="str">
        <f t="shared" si="72"/>
        <v/>
      </c>
      <c r="J461" s="117"/>
      <c r="K461" s="117"/>
      <c r="L461" s="117"/>
      <c r="M461" s="84"/>
      <c r="O461" s="75" t="str">
        <f t="shared" si="73"/>
        <v/>
      </c>
      <c r="P461" s="75" t="str">
        <f t="shared" si="74"/>
        <v/>
      </c>
      <c r="Q461" s="75" t="str">
        <f t="shared" si="75"/>
        <v/>
      </c>
      <c r="R461" s="75" t="str">
        <f t="shared" si="76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9"/>
        <v/>
      </c>
      <c r="E462" s="85"/>
      <c r="F462" s="80" t="str">
        <f t="shared" si="70"/>
        <v/>
      </c>
      <c r="G462" s="118"/>
      <c r="H462" s="80" t="str">
        <f t="shared" si="71"/>
        <v/>
      </c>
      <c r="I462" s="80" t="str">
        <f t="shared" si="72"/>
        <v/>
      </c>
      <c r="J462" s="117"/>
      <c r="K462" s="117"/>
      <c r="L462" s="117"/>
      <c r="M462" s="84"/>
      <c r="O462" s="75" t="str">
        <f t="shared" si="73"/>
        <v/>
      </c>
      <c r="P462" s="75" t="str">
        <f t="shared" si="74"/>
        <v/>
      </c>
      <c r="Q462" s="75" t="str">
        <f t="shared" si="75"/>
        <v/>
      </c>
      <c r="R462" s="75" t="str">
        <f t="shared" si="76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9"/>
        <v/>
      </c>
      <c r="E463" s="85"/>
      <c r="F463" s="80" t="str">
        <f t="shared" si="70"/>
        <v/>
      </c>
      <c r="G463" s="118"/>
      <c r="H463" s="80" t="str">
        <f t="shared" si="71"/>
        <v/>
      </c>
      <c r="I463" s="80" t="str">
        <f t="shared" si="72"/>
        <v/>
      </c>
      <c r="J463" s="117"/>
      <c r="K463" s="117"/>
      <c r="L463" s="117"/>
      <c r="M463" s="84"/>
      <c r="O463" s="75" t="str">
        <f t="shared" si="73"/>
        <v/>
      </c>
      <c r="P463" s="75" t="str">
        <f t="shared" si="74"/>
        <v/>
      </c>
      <c r="Q463" s="75" t="str">
        <f t="shared" si="75"/>
        <v/>
      </c>
      <c r="R463" s="75" t="str">
        <f t="shared" si="76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9"/>
        <v/>
      </c>
      <c r="E464" s="85"/>
      <c r="F464" s="80" t="str">
        <f t="shared" si="70"/>
        <v/>
      </c>
      <c r="G464" s="118"/>
      <c r="H464" s="80" t="str">
        <f t="shared" si="71"/>
        <v/>
      </c>
      <c r="I464" s="80" t="str">
        <f t="shared" si="72"/>
        <v/>
      </c>
      <c r="J464" s="117"/>
      <c r="K464" s="117"/>
      <c r="L464" s="117"/>
      <c r="M464" s="84"/>
      <c r="O464" s="75" t="str">
        <f t="shared" si="73"/>
        <v/>
      </c>
      <c r="P464" s="75" t="str">
        <f t="shared" si="74"/>
        <v/>
      </c>
      <c r="Q464" s="75" t="str">
        <f t="shared" si="75"/>
        <v/>
      </c>
      <c r="R464" s="75" t="str">
        <f t="shared" si="76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9"/>
        <v/>
      </c>
      <c r="E465" s="85"/>
      <c r="F465" s="80" t="str">
        <f t="shared" si="70"/>
        <v/>
      </c>
      <c r="G465" s="118"/>
      <c r="H465" s="80" t="str">
        <f t="shared" si="71"/>
        <v/>
      </c>
      <c r="I465" s="80" t="str">
        <f t="shared" si="72"/>
        <v/>
      </c>
      <c r="J465" s="117"/>
      <c r="K465" s="117"/>
      <c r="L465" s="117"/>
      <c r="M465" s="84"/>
      <c r="O465" s="75" t="str">
        <f t="shared" si="73"/>
        <v/>
      </c>
      <c r="P465" s="75" t="str">
        <f t="shared" si="74"/>
        <v/>
      </c>
      <c r="Q465" s="75" t="str">
        <f t="shared" si="75"/>
        <v/>
      </c>
      <c r="R465" s="75" t="str">
        <f t="shared" si="76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9"/>
        <v/>
      </c>
      <c r="E466" s="85"/>
      <c r="F466" s="80" t="str">
        <f t="shared" si="70"/>
        <v/>
      </c>
      <c r="G466" s="118"/>
      <c r="H466" s="80" t="str">
        <f t="shared" si="71"/>
        <v/>
      </c>
      <c r="I466" s="80" t="str">
        <f t="shared" si="72"/>
        <v/>
      </c>
      <c r="J466" s="117"/>
      <c r="K466" s="117"/>
      <c r="L466" s="117"/>
      <c r="M466" s="84"/>
      <c r="O466" s="75" t="str">
        <f t="shared" si="73"/>
        <v/>
      </c>
      <c r="P466" s="75" t="str">
        <f t="shared" si="74"/>
        <v/>
      </c>
      <c r="Q466" s="75" t="str">
        <f t="shared" si="75"/>
        <v/>
      </c>
      <c r="R466" s="75" t="str">
        <f t="shared" si="76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9"/>
        <v/>
      </c>
      <c r="E467" s="85"/>
      <c r="F467" s="80" t="str">
        <f t="shared" si="70"/>
        <v/>
      </c>
      <c r="G467" s="118"/>
      <c r="H467" s="80" t="str">
        <f t="shared" si="71"/>
        <v/>
      </c>
      <c r="I467" s="80" t="str">
        <f t="shared" si="72"/>
        <v/>
      </c>
      <c r="J467" s="117"/>
      <c r="K467" s="117"/>
      <c r="L467" s="117"/>
      <c r="M467" s="84"/>
      <c r="O467" s="75" t="str">
        <f t="shared" si="73"/>
        <v/>
      </c>
      <c r="P467" s="75" t="str">
        <f t="shared" si="74"/>
        <v/>
      </c>
      <c r="Q467" s="75" t="str">
        <f t="shared" si="75"/>
        <v/>
      </c>
      <c r="R467" s="75" t="str">
        <f t="shared" si="76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9"/>
        <v/>
      </c>
      <c r="E468" s="85"/>
      <c r="F468" s="80" t="str">
        <f t="shared" si="70"/>
        <v/>
      </c>
      <c r="G468" s="118"/>
      <c r="H468" s="80" t="str">
        <f t="shared" si="71"/>
        <v/>
      </c>
      <c r="I468" s="80" t="str">
        <f t="shared" si="72"/>
        <v/>
      </c>
      <c r="J468" s="117"/>
      <c r="K468" s="117"/>
      <c r="L468" s="117"/>
      <c r="M468" s="84"/>
      <c r="O468" s="75" t="str">
        <f t="shared" si="73"/>
        <v/>
      </c>
      <c r="P468" s="75" t="str">
        <f t="shared" si="74"/>
        <v/>
      </c>
      <c r="Q468" s="75" t="str">
        <f t="shared" si="75"/>
        <v/>
      </c>
      <c r="R468" s="75" t="str">
        <f t="shared" si="76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9"/>
        <v/>
      </c>
      <c r="E469" s="85"/>
      <c r="F469" s="80" t="str">
        <f t="shared" si="70"/>
        <v/>
      </c>
      <c r="G469" s="118"/>
      <c r="H469" s="80" t="str">
        <f t="shared" si="71"/>
        <v/>
      </c>
      <c r="I469" s="80" t="str">
        <f t="shared" si="72"/>
        <v/>
      </c>
      <c r="J469" s="117"/>
      <c r="K469" s="117"/>
      <c r="L469" s="117"/>
      <c r="M469" s="84"/>
      <c r="O469" s="75" t="str">
        <f t="shared" si="73"/>
        <v/>
      </c>
      <c r="P469" s="75" t="str">
        <f t="shared" si="74"/>
        <v/>
      </c>
      <c r="Q469" s="75" t="str">
        <f t="shared" si="75"/>
        <v/>
      </c>
      <c r="R469" s="75" t="str">
        <f t="shared" si="76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9"/>
        <v/>
      </c>
      <c r="E470" s="85"/>
      <c r="F470" s="80" t="str">
        <f t="shared" si="70"/>
        <v/>
      </c>
      <c r="G470" s="118"/>
      <c r="H470" s="80" t="str">
        <f t="shared" si="71"/>
        <v/>
      </c>
      <c r="I470" s="80" t="str">
        <f t="shared" si="72"/>
        <v/>
      </c>
      <c r="J470" s="117"/>
      <c r="K470" s="117"/>
      <c r="L470" s="117"/>
      <c r="M470" s="84"/>
      <c r="O470" s="75" t="str">
        <f t="shared" si="73"/>
        <v/>
      </c>
      <c r="P470" s="75" t="str">
        <f t="shared" si="74"/>
        <v/>
      </c>
      <c r="Q470" s="75" t="str">
        <f t="shared" si="75"/>
        <v/>
      </c>
      <c r="R470" s="75" t="str">
        <f t="shared" si="76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9"/>
        <v/>
      </c>
      <c r="E471" s="85"/>
      <c r="F471" s="80" t="str">
        <f t="shared" si="70"/>
        <v/>
      </c>
      <c r="G471" s="118"/>
      <c r="H471" s="80" t="str">
        <f t="shared" si="71"/>
        <v/>
      </c>
      <c r="I471" s="80" t="str">
        <f t="shared" si="72"/>
        <v/>
      </c>
      <c r="J471" s="117"/>
      <c r="K471" s="117"/>
      <c r="L471" s="117"/>
      <c r="M471" s="84"/>
      <c r="O471" s="75" t="str">
        <f t="shared" si="73"/>
        <v/>
      </c>
      <c r="P471" s="75" t="str">
        <f t="shared" si="74"/>
        <v/>
      </c>
      <c r="Q471" s="75" t="str">
        <f t="shared" si="75"/>
        <v/>
      </c>
      <c r="R471" s="75" t="str">
        <f t="shared" si="76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9"/>
        <v/>
      </c>
      <c r="E472" s="85"/>
      <c r="F472" s="80" t="str">
        <f t="shared" si="70"/>
        <v/>
      </c>
      <c r="G472" s="118"/>
      <c r="H472" s="80" t="str">
        <f t="shared" si="71"/>
        <v/>
      </c>
      <c r="I472" s="80" t="str">
        <f t="shared" si="72"/>
        <v/>
      </c>
      <c r="J472" s="117"/>
      <c r="K472" s="117"/>
      <c r="L472" s="117"/>
      <c r="M472" s="84"/>
      <c r="O472" s="75" t="str">
        <f t="shared" si="73"/>
        <v/>
      </c>
      <c r="P472" s="75" t="str">
        <f t="shared" si="74"/>
        <v/>
      </c>
      <c r="Q472" s="75" t="str">
        <f t="shared" si="75"/>
        <v/>
      </c>
      <c r="R472" s="75" t="str">
        <f t="shared" si="76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9"/>
        <v/>
      </c>
      <c r="E473" s="85"/>
      <c r="F473" s="80" t="str">
        <f t="shared" si="70"/>
        <v/>
      </c>
      <c r="G473" s="118"/>
      <c r="H473" s="80" t="str">
        <f t="shared" si="71"/>
        <v/>
      </c>
      <c r="I473" s="80" t="str">
        <f t="shared" si="72"/>
        <v/>
      </c>
      <c r="J473" s="117"/>
      <c r="K473" s="117"/>
      <c r="L473" s="117"/>
      <c r="M473" s="84"/>
      <c r="O473" s="75" t="str">
        <f t="shared" si="73"/>
        <v/>
      </c>
      <c r="P473" s="75" t="str">
        <f t="shared" si="74"/>
        <v/>
      </c>
      <c r="Q473" s="75" t="str">
        <f t="shared" si="75"/>
        <v/>
      </c>
      <c r="R473" s="75" t="str">
        <f t="shared" si="76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9"/>
        <v/>
      </c>
      <c r="E474" s="85"/>
      <c r="F474" s="80" t="str">
        <f t="shared" si="70"/>
        <v/>
      </c>
      <c r="G474" s="118"/>
      <c r="H474" s="80" t="str">
        <f t="shared" si="71"/>
        <v/>
      </c>
      <c r="I474" s="80" t="str">
        <f t="shared" si="72"/>
        <v/>
      </c>
      <c r="J474" s="117"/>
      <c r="K474" s="117"/>
      <c r="L474" s="117"/>
      <c r="M474" s="84"/>
      <c r="O474" s="75" t="str">
        <f t="shared" si="73"/>
        <v/>
      </c>
      <c r="P474" s="75" t="str">
        <f t="shared" si="74"/>
        <v/>
      </c>
      <c r="Q474" s="75" t="str">
        <f t="shared" si="75"/>
        <v/>
      </c>
      <c r="R474" s="75" t="str">
        <f t="shared" si="76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9"/>
        <v/>
      </c>
      <c r="E475" s="85"/>
      <c r="F475" s="80" t="str">
        <f t="shared" si="70"/>
        <v/>
      </c>
      <c r="G475" s="118"/>
      <c r="H475" s="80" t="str">
        <f t="shared" si="71"/>
        <v/>
      </c>
      <c r="I475" s="80" t="str">
        <f t="shared" si="72"/>
        <v/>
      </c>
      <c r="J475" s="117"/>
      <c r="K475" s="117"/>
      <c r="L475" s="117"/>
      <c r="M475" s="84"/>
      <c r="O475" s="75" t="str">
        <f t="shared" si="73"/>
        <v/>
      </c>
      <c r="P475" s="75" t="str">
        <f t="shared" si="74"/>
        <v/>
      </c>
      <c r="Q475" s="75" t="str">
        <f t="shared" si="75"/>
        <v/>
      </c>
      <c r="R475" s="75" t="str">
        <f t="shared" si="76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9"/>
        <v/>
      </c>
      <c r="E476" s="85"/>
      <c r="F476" s="80" t="str">
        <f t="shared" si="70"/>
        <v/>
      </c>
      <c r="G476" s="118"/>
      <c r="H476" s="80" t="str">
        <f t="shared" si="71"/>
        <v/>
      </c>
      <c r="I476" s="80" t="str">
        <f t="shared" si="72"/>
        <v/>
      </c>
      <c r="J476" s="117"/>
      <c r="K476" s="117"/>
      <c r="L476" s="117"/>
      <c r="M476" s="84"/>
      <c r="O476" s="75" t="str">
        <f t="shared" si="73"/>
        <v/>
      </c>
      <c r="P476" s="75" t="str">
        <f t="shared" si="74"/>
        <v/>
      </c>
      <c r="Q476" s="75" t="str">
        <f t="shared" si="75"/>
        <v/>
      </c>
      <c r="R476" s="75" t="str">
        <f t="shared" si="76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9"/>
        <v/>
      </c>
      <c r="E477" s="85"/>
      <c r="F477" s="80" t="str">
        <f t="shared" si="70"/>
        <v/>
      </c>
      <c r="G477" s="118"/>
      <c r="H477" s="80" t="str">
        <f t="shared" si="71"/>
        <v/>
      </c>
      <c r="I477" s="80" t="str">
        <f t="shared" si="72"/>
        <v/>
      </c>
      <c r="J477" s="117"/>
      <c r="K477" s="117"/>
      <c r="L477" s="117"/>
      <c r="M477" s="84"/>
      <c r="O477" s="75" t="str">
        <f t="shared" si="73"/>
        <v/>
      </c>
      <c r="P477" s="75" t="str">
        <f t="shared" si="74"/>
        <v/>
      </c>
      <c r="Q477" s="75" t="str">
        <f t="shared" si="75"/>
        <v/>
      </c>
      <c r="R477" s="75" t="str">
        <f t="shared" si="76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9"/>
        <v/>
      </c>
      <c r="E478" s="85"/>
      <c r="F478" s="80" t="str">
        <f t="shared" si="70"/>
        <v/>
      </c>
      <c r="G478" s="118"/>
      <c r="H478" s="80" t="str">
        <f t="shared" si="71"/>
        <v/>
      </c>
      <c r="I478" s="80" t="str">
        <f t="shared" si="72"/>
        <v/>
      </c>
      <c r="J478" s="117"/>
      <c r="K478" s="117"/>
      <c r="L478" s="117"/>
      <c r="M478" s="84"/>
      <c r="O478" s="75" t="str">
        <f t="shared" si="73"/>
        <v/>
      </c>
      <c r="P478" s="75" t="str">
        <f t="shared" si="74"/>
        <v/>
      </c>
      <c r="Q478" s="75" t="str">
        <f t="shared" si="75"/>
        <v/>
      </c>
      <c r="R478" s="75" t="str">
        <f t="shared" si="76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9"/>
        <v/>
      </c>
      <c r="E479" s="85"/>
      <c r="F479" s="80" t="str">
        <f t="shared" si="70"/>
        <v/>
      </c>
      <c r="G479" s="118"/>
      <c r="H479" s="80" t="str">
        <f t="shared" si="71"/>
        <v/>
      </c>
      <c r="I479" s="80" t="str">
        <f t="shared" si="72"/>
        <v/>
      </c>
      <c r="J479" s="117"/>
      <c r="K479" s="117"/>
      <c r="L479" s="117"/>
      <c r="M479" s="84"/>
      <c r="O479" s="75" t="str">
        <f t="shared" si="73"/>
        <v/>
      </c>
      <c r="P479" s="75" t="str">
        <f t="shared" si="74"/>
        <v/>
      </c>
      <c r="Q479" s="75" t="str">
        <f t="shared" si="75"/>
        <v/>
      </c>
      <c r="R479" s="75" t="str">
        <f t="shared" si="76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9"/>
        <v/>
      </c>
      <c r="E480" s="85"/>
      <c r="F480" s="80" t="str">
        <f t="shared" si="70"/>
        <v/>
      </c>
      <c r="G480" s="118"/>
      <c r="H480" s="80" t="str">
        <f t="shared" si="71"/>
        <v/>
      </c>
      <c r="I480" s="80" t="str">
        <f t="shared" si="72"/>
        <v/>
      </c>
      <c r="J480" s="117"/>
      <c r="K480" s="117"/>
      <c r="L480" s="117"/>
      <c r="M480" s="84"/>
      <c r="O480" s="75" t="str">
        <f t="shared" si="73"/>
        <v/>
      </c>
      <c r="P480" s="75" t="str">
        <f t="shared" si="74"/>
        <v/>
      </c>
      <c r="Q480" s="75" t="str">
        <f t="shared" si="75"/>
        <v/>
      </c>
      <c r="R480" s="75" t="str">
        <f t="shared" si="76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9"/>
        <v/>
      </c>
      <c r="E481" s="85"/>
      <c r="F481" s="80" t="str">
        <f t="shared" si="70"/>
        <v/>
      </c>
      <c r="G481" s="118"/>
      <c r="H481" s="80" t="str">
        <f t="shared" si="71"/>
        <v/>
      </c>
      <c r="I481" s="80" t="str">
        <f t="shared" si="72"/>
        <v/>
      </c>
      <c r="J481" s="117"/>
      <c r="K481" s="117"/>
      <c r="L481" s="117"/>
      <c r="M481" s="84"/>
      <c r="O481" s="75" t="str">
        <f t="shared" si="73"/>
        <v/>
      </c>
      <c r="P481" s="75" t="str">
        <f t="shared" si="74"/>
        <v/>
      </c>
      <c r="Q481" s="75" t="str">
        <f t="shared" si="75"/>
        <v/>
      </c>
      <c r="R481" s="75" t="str">
        <f t="shared" si="76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9"/>
        <v/>
      </c>
      <c r="E482" s="85"/>
      <c r="F482" s="80" t="str">
        <f t="shared" si="70"/>
        <v/>
      </c>
      <c r="G482" s="118"/>
      <c r="H482" s="80" t="str">
        <f t="shared" si="71"/>
        <v/>
      </c>
      <c r="I482" s="80" t="str">
        <f t="shared" si="72"/>
        <v/>
      </c>
      <c r="J482" s="117"/>
      <c r="K482" s="117"/>
      <c r="L482" s="117"/>
      <c r="M482" s="84"/>
      <c r="O482" s="75" t="str">
        <f t="shared" si="73"/>
        <v/>
      </c>
      <c r="P482" s="75" t="str">
        <f t="shared" si="74"/>
        <v/>
      </c>
      <c r="Q482" s="75" t="str">
        <f t="shared" si="75"/>
        <v/>
      </c>
      <c r="R482" s="75" t="str">
        <f t="shared" si="76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9"/>
        <v/>
      </c>
      <c r="E483" s="85"/>
      <c r="F483" s="80" t="str">
        <f t="shared" si="70"/>
        <v/>
      </c>
      <c r="G483" s="118"/>
      <c r="H483" s="80" t="str">
        <f t="shared" si="71"/>
        <v/>
      </c>
      <c r="I483" s="80" t="str">
        <f t="shared" si="72"/>
        <v/>
      </c>
      <c r="J483" s="117"/>
      <c r="K483" s="117"/>
      <c r="L483" s="117"/>
      <c r="M483" s="84"/>
      <c r="O483" s="75" t="str">
        <f t="shared" si="73"/>
        <v/>
      </c>
      <c r="P483" s="75" t="str">
        <f t="shared" si="74"/>
        <v/>
      </c>
      <c r="Q483" s="75" t="str">
        <f t="shared" si="75"/>
        <v/>
      </c>
      <c r="R483" s="75" t="str">
        <f t="shared" si="76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9"/>
        <v/>
      </c>
      <c r="E484" s="85"/>
      <c r="F484" s="80" t="str">
        <f t="shared" si="70"/>
        <v/>
      </c>
      <c r="G484" s="118"/>
      <c r="H484" s="80" t="str">
        <f t="shared" si="71"/>
        <v/>
      </c>
      <c r="I484" s="80" t="str">
        <f t="shared" si="72"/>
        <v/>
      </c>
      <c r="J484" s="117"/>
      <c r="K484" s="117"/>
      <c r="L484" s="117"/>
      <c r="M484" s="84"/>
      <c r="O484" s="75" t="str">
        <f t="shared" si="73"/>
        <v/>
      </c>
      <c r="P484" s="75" t="str">
        <f t="shared" si="74"/>
        <v/>
      </c>
      <c r="Q484" s="75" t="str">
        <f t="shared" si="75"/>
        <v/>
      </c>
      <c r="R484" s="75" t="str">
        <f t="shared" si="76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9"/>
        <v/>
      </c>
      <c r="E485" s="85"/>
      <c r="F485" s="80" t="str">
        <f t="shared" si="70"/>
        <v/>
      </c>
      <c r="G485" s="118"/>
      <c r="H485" s="80" t="str">
        <f t="shared" si="71"/>
        <v/>
      </c>
      <c r="I485" s="80" t="str">
        <f t="shared" si="72"/>
        <v/>
      </c>
      <c r="J485" s="117"/>
      <c r="K485" s="117"/>
      <c r="L485" s="117"/>
      <c r="M485" s="84"/>
      <c r="O485" s="75" t="str">
        <f t="shared" si="73"/>
        <v/>
      </c>
      <c r="P485" s="75" t="str">
        <f t="shared" si="74"/>
        <v/>
      </c>
      <c r="Q485" s="75" t="str">
        <f t="shared" si="75"/>
        <v/>
      </c>
      <c r="R485" s="75" t="str">
        <f t="shared" si="76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9"/>
        <v/>
      </c>
      <c r="E486" s="85"/>
      <c r="F486" s="80" t="str">
        <f t="shared" si="70"/>
        <v/>
      </c>
      <c r="G486" s="118"/>
      <c r="H486" s="80" t="str">
        <f t="shared" si="71"/>
        <v/>
      </c>
      <c r="I486" s="80" t="str">
        <f t="shared" si="72"/>
        <v/>
      </c>
      <c r="J486" s="117"/>
      <c r="K486" s="117"/>
      <c r="L486" s="117"/>
      <c r="M486" s="84"/>
      <c r="O486" s="75" t="str">
        <f t="shared" si="73"/>
        <v/>
      </c>
      <c r="P486" s="75" t="str">
        <f t="shared" si="74"/>
        <v/>
      </c>
      <c r="Q486" s="75" t="str">
        <f t="shared" si="75"/>
        <v/>
      </c>
      <c r="R486" s="75" t="str">
        <f t="shared" si="76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9"/>
        <v/>
      </c>
      <c r="E487" s="85"/>
      <c r="F487" s="80" t="str">
        <f t="shared" si="70"/>
        <v/>
      </c>
      <c r="G487" s="118"/>
      <c r="H487" s="80" t="str">
        <f t="shared" si="71"/>
        <v/>
      </c>
      <c r="I487" s="80" t="str">
        <f t="shared" si="72"/>
        <v/>
      </c>
      <c r="J487" s="117"/>
      <c r="K487" s="117"/>
      <c r="L487" s="117"/>
      <c r="M487" s="84"/>
      <c r="O487" s="75" t="str">
        <f t="shared" si="73"/>
        <v/>
      </c>
      <c r="P487" s="75" t="str">
        <f t="shared" si="74"/>
        <v/>
      </c>
      <c r="Q487" s="75" t="str">
        <f t="shared" si="75"/>
        <v/>
      </c>
      <c r="R487" s="75" t="str">
        <f t="shared" si="76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9"/>
        <v/>
      </c>
      <c r="E488" s="85"/>
      <c r="F488" s="80" t="str">
        <f t="shared" si="70"/>
        <v/>
      </c>
      <c r="G488" s="118"/>
      <c r="H488" s="80" t="str">
        <f t="shared" si="71"/>
        <v/>
      </c>
      <c r="I488" s="80" t="str">
        <f t="shared" si="72"/>
        <v/>
      </c>
      <c r="J488" s="117"/>
      <c r="K488" s="117"/>
      <c r="L488" s="117"/>
      <c r="M488" s="84"/>
      <c r="O488" s="75" t="str">
        <f t="shared" si="73"/>
        <v/>
      </c>
      <c r="P488" s="75" t="str">
        <f t="shared" si="74"/>
        <v/>
      </c>
      <c r="Q488" s="75" t="str">
        <f t="shared" si="75"/>
        <v/>
      </c>
      <c r="R488" s="75" t="str">
        <f t="shared" si="76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9"/>
        <v/>
      </c>
      <c r="E489" s="85"/>
      <c r="F489" s="80" t="str">
        <f t="shared" si="70"/>
        <v/>
      </c>
      <c r="G489" s="118"/>
      <c r="H489" s="80" t="str">
        <f t="shared" si="71"/>
        <v/>
      </c>
      <c r="I489" s="80" t="str">
        <f t="shared" si="72"/>
        <v/>
      </c>
      <c r="J489" s="117"/>
      <c r="K489" s="117"/>
      <c r="L489" s="117"/>
      <c r="M489" s="84"/>
      <c r="O489" s="75" t="str">
        <f t="shared" si="73"/>
        <v/>
      </c>
      <c r="P489" s="75" t="str">
        <f t="shared" si="74"/>
        <v/>
      </c>
      <c r="Q489" s="75" t="str">
        <f t="shared" si="75"/>
        <v/>
      </c>
      <c r="R489" s="75" t="str">
        <f t="shared" si="76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9"/>
        <v/>
      </c>
      <c r="E490" s="85"/>
      <c r="F490" s="80" t="str">
        <f t="shared" si="70"/>
        <v/>
      </c>
      <c r="G490" s="118"/>
      <c r="H490" s="80" t="str">
        <f t="shared" si="71"/>
        <v/>
      </c>
      <c r="I490" s="80" t="str">
        <f t="shared" si="72"/>
        <v/>
      </c>
      <c r="J490" s="117"/>
      <c r="K490" s="117"/>
      <c r="L490" s="117"/>
      <c r="M490" s="84"/>
      <c r="O490" s="75" t="str">
        <f t="shared" si="73"/>
        <v/>
      </c>
      <c r="P490" s="75" t="str">
        <f t="shared" si="74"/>
        <v/>
      </c>
      <c r="Q490" s="75" t="str">
        <f t="shared" si="75"/>
        <v/>
      </c>
      <c r="R490" s="75" t="str">
        <f t="shared" si="76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9"/>
        <v/>
      </c>
      <c r="E491" s="85"/>
      <c r="F491" s="80" t="str">
        <f t="shared" si="70"/>
        <v/>
      </c>
      <c r="G491" s="118"/>
      <c r="H491" s="80" t="str">
        <f t="shared" si="71"/>
        <v/>
      </c>
      <c r="I491" s="80" t="str">
        <f t="shared" si="72"/>
        <v/>
      </c>
      <c r="J491" s="117"/>
      <c r="K491" s="117"/>
      <c r="L491" s="117"/>
      <c r="M491" s="84"/>
      <c r="O491" s="75" t="str">
        <f t="shared" si="73"/>
        <v/>
      </c>
      <c r="P491" s="75" t="str">
        <f t="shared" si="74"/>
        <v/>
      </c>
      <c r="Q491" s="75" t="str">
        <f t="shared" si="75"/>
        <v/>
      </c>
      <c r="R491" s="75" t="str">
        <f t="shared" si="76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9"/>
        <v/>
      </c>
      <c r="E492" s="85"/>
      <c r="F492" s="80" t="str">
        <f t="shared" si="70"/>
        <v/>
      </c>
      <c r="G492" s="118"/>
      <c r="H492" s="80" t="str">
        <f t="shared" si="71"/>
        <v/>
      </c>
      <c r="I492" s="80" t="str">
        <f t="shared" si="72"/>
        <v/>
      </c>
      <c r="J492" s="117"/>
      <c r="K492" s="117"/>
      <c r="L492" s="117"/>
      <c r="M492" s="84"/>
      <c r="O492" s="75" t="str">
        <f t="shared" si="73"/>
        <v/>
      </c>
      <c r="P492" s="75" t="str">
        <f t="shared" si="74"/>
        <v/>
      </c>
      <c r="Q492" s="75" t="str">
        <f t="shared" si="75"/>
        <v/>
      </c>
      <c r="R492" s="75" t="str">
        <f t="shared" si="76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9"/>
        <v/>
      </c>
      <c r="E493" s="85"/>
      <c r="F493" s="80" t="str">
        <f t="shared" si="70"/>
        <v/>
      </c>
      <c r="G493" s="118"/>
      <c r="H493" s="80" t="str">
        <f t="shared" si="71"/>
        <v/>
      </c>
      <c r="I493" s="80" t="str">
        <f t="shared" si="72"/>
        <v/>
      </c>
      <c r="J493" s="117"/>
      <c r="K493" s="117"/>
      <c r="L493" s="117"/>
      <c r="M493" s="84"/>
      <c r="O493" s="75" t="str">
        <f t="shared" si="73"/>
        <v/>
      </c>
      <c r="P493" s="75" t="str">
        <f t="shared" si="74"/>
        <v/>
      </c>
      <c r="Q493" s="75" t="str">
        <f t="shared" si="75"/>
        <v/>
      </c>
      <c r="R493" s="75" t="str">
        <f t="shared" si="76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9"/>
        <v/>
      </c>
      <c r="E494" s="85"/>
      <c r="F494" s="80" t="str">
        <f t="shared" si="70"/>
        <v/>
      </c>
      <c r="G494" s="118"/>
      <c r="H494" s="80" t="str">
        <f t="shared" si="71"/>
        <v/>
      </c>
      <c r="I494" s="80" t="str">
        <f t="shared" si="72"/>
        <v/>
      </c>
      <c r="J494" s="117"/>
      <c r="K494" s="117"/>
      <c r="L494" s="117"/>
      <c r="M494" s="84"/>
      <c r="O494" s="75" t="str">
        <f t="shared" si="73"/>
        <v/>
      </c>
      <c r="P494" s="75" t="str">
        <f t="shared" si="74"/>
        <v/>
      </c>
      <c r="Q494" s="75" t="str">
        <f t="shared" si="75"/>
        <v/>
      </c>
      <c r="R494" s="75" t="str">
        <f t="shared" si="76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9"/>
        <v/>
      </c>
      <c r="E495" s="85"/>
      <c r="F495" s="80" t="str">
        <f t="shared" si="70"/>
        <v/>
      </c>
      <c r="G495" s="118"/>
      <c r="H495" s="80" t="str">
        <f t="shared" si="71"/>
        <v/>
      </c>
      <c r="I495" s="80" t="str">
        <f t="shared" si="72"/>
        <v/>
      </c>
      <c r="J495" s="117"/>
      <c r="K495" s="117"/>
      <c r="L495" s="117"/>
      <c r="M495" s="84"/>
      <c r="O495" s="75" t="str">
        <f t="shared" si="73"/>
        <v/>
      </c>
      <c r="P495" s="75" t="str">
        <f t="shared" si="74"/>
        <v/>
      </c>
      <c r="Q495" s="75" t="str">
        <f t="shared" si="75"/>
        <v/>
      </c>
      <c r="R495" s="75" t="str">
        <f t="shared" si="76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9"/>
        <v/>
      </c>
      <c r="E496" s="85"/>
      <c r="F496" s="80" t="str">
        <f t="shared" si="70"/>
        <v/>
      </c>
      <c r="G496" s="118"/>
      <c r="H496" s="80" t="str">
        <f t="shared" si="71"/>
        <v/>
      </c>
      <c r="I496" s="80" t="str">
        <f t="shared" si="72"/>
        <v/>
      </c>
      <c r="J496" s="117"/>
      <c r="K496" s="117"/>
      <c r="L496" s="117"/>
      <c r="M496" s="84"/>
      <c r="O496" s="75" t="str">
        <f t="shared" si="73"/>
        <v/>
      </c>
      <c r="P496" s="75" t="str">
        <f t="shared" si="74"/>
        <v/>
      </c>
      <c r="Q496" s="75" t="str">
        <f t="shared" si="75"/>
        <v/>
      </c>
      <c r="R496" s="75" t="str">
        <f t="shared" si="76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9"/>
        <v/>
      </c>
      <c r="E497" s="85"/>
      <c r="F497" s="80" t="str">
        <f t="shared" si="70"/>
        <v/>
      </c>
      <c r="G497" s="118"/>
      <c r="H497" s="80" t="str">
        <f t="shared" si="71"/>
        <v/>
      </c>
      <c r="I497" s="80" t="str">
        <f t="shared" si="72"/>
        <v/>
      </c>
      <c r="J497" s="117"/>
      <c r="K497" s="117"/>
      <c r="L497" s="117"/>
      <c r="M497" s="84"/>
      <c r="O497" s="75" t="str">
        <f t="shared" si="73"/>
        <v/>
      </c>
      <c r="P497" s="75" t="str">
        <f t="shared" si="74"/>
        <v/>
      </c>
      <c r="Q497" s="75" t="str">
        <f t="shared" si="75"/>
        <v/>
      </c>
      <c r="R497" s="75" t="str">
        <f t="shared" si="76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9"/>
        <v/>
      </c>
      <c r="E498" s="85"/>
      <c r="F498" s="80" t="str">
        <f t="shared" si="70"/>
        <v/>
      </c>
      <c r="G498" s="118"/>
      <c r="H498" s="80" t="str">
        <f t="shared" si="71"/>
        <v/>
      </c>
      <c r="I498" s="80" t="str">
        <f t="shared" si="72"/>
        <v/>
      </c>
      <c r="J498" s="117"/>
      <c r="K498" s="117"/>
      <c r="L498" s="117"/>
      <c r="M498" s="84"/>
      <c r="O498" s="75" t="str">
        <f t="shared" si="73"/>
        <v/>
      </c>
      <c r="P498" s="75" t="str">
        <f t="shared" si="74"/>
        <v/>
      </c>
      <c r="Q498" s="75" t="str">
        <f t="shared" si="75"/>
        <v/>
      </c>
      <c r="R498" s="75" t="str">
        <f t="shared" si="76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9"/>
        <v/>
      </c>
      <c r="E499" s="85"/>
      <c r="F499" s="80" t="str">
        <f t="shared" si="70"/>
        <v/>
      </c>
      <c r="G499" s="118"/>
      <c r="H499" s="80" t="str">
        <f t="shared" si="71"/>
        <v/>
      </c>
      <c r="I499" s="80" t="str">
        <f t="shared" si="72"/>
        <v/>
      </c>
      <c r="J499" s="117"/>
      <c r="K499" s="117"/>
      <c r="L499" s="117"/>
      <c r="M499" s="84"/>
      <c r="O499" s="75" t="str">
        <f t="shared" si="73"/>
        <v/>
      </c>
      <c r="P499" s="75" t="str">
        <f t="shared" si="74"/>
        <v/>
      </c>
      <c r="Q499" s="75" t="str">
        <f t="shared" si="75"/>
        <v/>
      </c>
      <c r="R499" s="75" t="str">
        <f t="shared" si="76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9"/>
        <v/>
      </c>
      <c r="E500" s="85"/>
      <c r="F500" s="80" t="str">
        <f t="shared" si="70"/>
        <v/>
      </c>
      <c r="G500" s="118"/>
      <c r="H500" s="80" t="str">
        <f t="shared" si="71"/>
        <v/>
      </c>
      <c r="I500" s="80" t="str">
        <f t="shared" si="72"/>
        <v/>
      </c>
      <c r="J500" s="117"/>
      <c r="K500" s="117"/>
      <c r="L500" s="117"/>
      <c r="M500" s="84"/>
      <c r="O500" s="75" t="str">
        <f t="shared" si="73"/>
        <v/>
      </c>
      <c r="P500" s="75" t="str">
        <f t="shared" si="74"/>
        <v/>
      </c>
      <c r="Q500" s="75" t="str">
        <f t="shared" si="75"/>
        <v/>
      </c>
      <c r="R500" s="75" t="str">
        <f t="shared" si="76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9"/>
        <v/>
      </c>
      <c r="E501" s="85"/>
      <c r="F501" s="80" t="str">
        <f t="shared" si="70"/>
        <v/>
      </c>
      <c r="G501" s="118"/>
      <c r="H501" s="80" t="str">
        <f t="shared" si="71"/>
        <v/>
      </c>
      <c r="I501" s="80" t="str">
        <f t="shared" si="72"/>
        <v/>
      </c>
      <c r="J501" s="117"/>
      <c r="K501" s="117"/>
      <c r="L501" s="117"/>
      <c r="M501" s="84"/>
      <c r="O501" s="75" t="str">
        <f t="shared" si="73"/>
        <v/>
      </c>
      <c r="P501" s="75" t="str">
        <f t="shared" si="74"/>
        <v/>
      </c>
      <c r="Q501" s="75" t="str">
        <f t="shared" si="75"/>
        <v/>
      </c>
      <c r="R501" s="75" t="str">
        <f t="shared" si="76"/>
        <v/>
      </c>
    </row>
    <row r="502" spans="1:18"/>
  </sheetData>
  <sheetProtection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2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8:G58 G3:G57 G59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abSelected="1" zoomScale="90" zoomScaleNormal="90" workbookViewId="0">
      <pane ySplit="2" topLeftCell="A3" activePane="bottomLeft" state="frozen"/>
      <selection pane="bottomLeft" activeCell="K11" sqref="K11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60" t="s">
        <v>663</v>
      </c>
      <c r="B1" s="360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3111</v>
      </c>
      <c r="D3" s="80" t="str">
        <f>IFERROR(VLOOKUP(C3,$X$5:$Z$129,2,FALSE),"")</f>
        <v>Plaće za redovan rad</v>
      </c>
      <c r="E3" s="118" t="s">
        <v>1285</v>
      </c>
      <c r="F3" s="80" t="str">
        <f>IFERROR(VLOOKUP(E3,$AD$6:$AE$1090,2,FALSE),"")</f>
        <v>INTERREG ITA-HR ADRIAAQUANET,Sv. Udine</v>
      </c>
      <c r="G3" s="80" t="str">
        <f>IFERROR(VLOOKUP(E3,$AD$6:$AG$1090,4,FALSE),"")</f>
        <v>0942</v>
      </c>
      <c r="H3" s="117">
        <v>9801</v>
      </c>
      <c r="I3" s="117">
        <v>0</v>
      </c>
      <c r="J3" s="117"/>
      <c r="K3" s="130"/>
      <c r="L3" s="129"/>
      <c r="M3" s="129"/>
      <c r="N3" s="130"/>
      <c r="O3" s="307"/>
      <c r="P3" s="84"/>
      <c r="R3" s="75" t="str">
        <f>LEFT(C3,3)</f>
        <v>311</v>
      </c>
      <c r="S3" s="75" t="str">
        <f>LEFT(C3,2)</f>
        <v>31</v>
      </c>
      <c r="T3" s="75" t="str">
        <f>MID(G3,2,2)</f>
        <v>94</v>
      </c>
    </row>
    <row r="4" spans="1:33">
      <c r="A4" s="85">
        <v>51</v>
      </c>
      <c r="B4" s="80" t="str">
        <f t="shared" ref="B4:B67" si="1">IFERROR(VLOOKUP(A4,$U$6:$V$23,2,FALSE),"")</f>
        <v>Pomoći EU</v>
      </c>
      <c r="C4" s="85">
        <v>3132</v>
      </c>
      <c r="D4" s="80" t="str">
        <f t="shared" ref="D4:D67" si="2">IFERROR(VLOOKUP(C4,$X$5:$Z$129,2,FALSE),"")</f>
        <v>Doprinosi za obvezno zdravstveno osiguranje</v>
      </c>
      <c r="E4" s="118" t="s">
        <v>1285</v>
      </c>
      <c r="F4" s="80" t="str">
        <f t="shared" ref="F4:F67" si="3">IFERROR(VLOOKUP(E4,$AD$6:$AE$1090,2,FALSE),"")</f>
        <v>INTERREG ITA-HR ADRIAAQUANET,Sv. Udine</v>
      </c>
      <c r="G4" s="80" t="str">
        <f t="shared" ref="G4:G67" si="4">IFERROR(VLOOKUP(E4,$AD$6:$AG$1090,4,FALSE),"")</f>
        <v>0942</v>
      </c>
      <c r="H4" s="117">
        <v>1617</v>
      </c>
      <c r="I4" s="117">
        <v>0</v>
      </c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>313</v>
      </c>
      <c r="S4" s="75" t="str">
        <f t="shared" ref="S4:S67" si="6">LEFT(C4,2)</f>
        <v>31</v>
      </c>
      <c r="T4" s="75" t="str">
        <f t="shared" ref="T4:T67" si="7">MID(G4,2,2)</f>
        <v>94</v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3211</v>
      </c>
      <c r="D5" s="80" t="str">
        <f t="shared" si="2"/>
        <v>Službena putovanja</v>
      </c>
      <c r="E5" s="118" t="s">
        <v>1285</v>
      </c>
      <c r="F5" s="80" t="str">
        <f t="shared" si="3"/>
        <v>INTERREG ITA-HR ADRIAAQUANET,Sv. Udine</v>
      </c>
      <c r="G5" s="80" t="str">
        <f t="shared" si="4"/>
        <v>0942</v>
      </c>
      <c r="H5" s="117">
        <v>3152</v>
      </c>
      <c r="I5" s="117">
        <v>0</v>
      </c>
      <c r="J5" s="117"/>
      <c r="K5" s="130"/>
      <c r="L5" s="129"/>
      <c r="M5" s="129"/>
      <c r="N5" s="130"/>
      <c r="O5" s="307"/>
      <c r="P5" s="84"/>
      <c r="R5" s="75" t="str">
        <f t="shared" si="5"/>
        <v>321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85">
        <v>3239</v>
      </c>
      <c r="D6" s="80" t="str">
        <f t="shared" si="2"/>
        <v>Ostale usluge</v>
      </c>
      <c r="E6" s="118" t="s">
        <v>1285</v>
      </c>
      <c r="F6" s="80" t="str">
        <f t="shared" si="3"/>
        <v>INTERREG ITA-HR ADRIAAQUANET,Sv. Udine</v>
      </c>
      <c r="G6" s="80" t="str">
        <f t="shared" si="4"/>
        <v>0942</v>
      </c>
      <c r="H6" s="117">
        <v>0</v>
      </c>
      <c r="I6" s="117">
        <v>0</v>
      </c>
      <c r="J6" s="117"/>
      <c r="K6" s="130"/>
      <c r="L6" s="129"/>
      <c r="M6" s="129"/>
      <c r="N6" s="130"/>
      <c r="O6" s="307"/>
      <c r="P6" s="84"/>
      <c r="R6" s="75" t="str">
        <f t="shared" si="5"/>
        <v>323</v>
      </c>
      <c r="S6" s="75" t="str">
        <f t="shared" si="6"/>
        <v>32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/>
      <c r="C7" s="85"/>
      <c r="D7" s="80"/>
      <c r="E7" s="118"/>
      <c r="F7" s="80"/>
      <c r="G7" s="80"/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/>
      <c r="C8" s="85"/>
      <c r="D8" s="80"/>
      <c r="E8" s="118"/>
      <c r="F8" s="80"/>
      <c r="G8" s="80"/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52</v>
      </c>
      <c r="B10" s="80" t="str">
        <f t="shared" si="1"/>
        <v>Ostale pomoći</v>
      </c>
      <c r="C10" s="85">
        <v>3111</v>
      </c>
      <c r="D10" s="80" t="str">
        <f t="shared" si="2"/>
        <v>Plaće za redovan rad</v>
      </c>
      <c r="E10" s="118" t="s">
        <v>2079</v>
      </c>
      <c r="F10" s="80" t="str">
        <f t="shared" si="3"/>
        <v>RCK PECEPT - REG. CENTAR PROFESIJA U TURIZMU</v>
      </c>
      <c r="G10" s="80" t="str">
        <f t="shared" si="4"/>
        <v>0942</v>
      </c>
      <c r="H10" s="117">
        <v>0</v>
      </c>
      <c r="I10" s="117">
        <v>20280</v>
      </c>
      <c r="J10" s="117">
        <v>0</v>
      </c>
      <c r="K10" s="130"/>
      <c r="L10" s="129"/>
      <c r="M10" s="129"/>
      <c r="N10" s="130"/>
      <c r="O10" s="307"/>
      <c r="P10" s="84"/>
      <c r="R10" s="75" t="str">
        <f t="shared" si="5"/>
        <v>311</v>
      </c>
      <c r="S10" s="75" t="str">
        <f t="shared" si="6"/>
        <v>31</v>
      </c>
      <c r="T10" s="75" t="str">
        <f t="shared" si="7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52</v>
      </c>
      <c r="B11" s="80" t="str">
        <f t="shared" si="1"/>
        <v>Ostale pomoći</v>
      </c>
      <c r="C11" s="85">
        <v>3132</v>
      </c>
      <c r="D11" s="80" t="str">
        <f t="shared" si="2"/>
        <v>Doprinosi za obvezno zdravstveno osiguranje</v>
      </c>
      <c r="E11" s="118" t="s">
        <v>2079</v>
      </c>
      <c r="F11" s="80" t="str">
        <f t="shared" si="3"/>
        <v>RCK PECEPT - REG. CENTAR PROFESIJA U TURIZMU</v>
      </c>
      <c r="G11" s="80" t="str">
        <f t="shared" si="4"/>
        <v>0942</v>
      </c>
      <c r="H11" s="117">
        <v>0</v>
      </c>
      <c r="I11" s="117">
        <v>3350</v>
      </c>
      <c r="J11" s="117">
        <v>0</v>
      </c>
      <c r="K11" s="130"/>
      <c r="L11" s="129"/>
      <c r="M11" s="129"/>
      <c r="N11" s="130"/>
      <c r="O11" s="307"/>
      <c r="P11" s="84"/>
      <c r="R11" s="75" t="str">
        <f t="shared" si="5"/>
        <v>313</v>
      </c>
      <c r="S11" s="75" t="str">
        <f t="shared" si="6"/>
        <v>31</v>
      </c>
      <c r="T11" s="75" t="str">
        <f t="shared" si="7"/>
        <v>94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52</v>
      </c>
      <c r="B12" s="80" t="str">
        <f t="shared" si="1"/>
        <v>Ostale pomoći</v>
      </c>
      <c r="C12" s="85">
        <v>3211</v>
      </c>
      <c r="D12" s="80" t="str">
        <f t="shared" si="2"/>
        <v>Službena putovanja</v>
      </c>
      <c r="E12" s="118" t="s">
        <v>2079</v>
      </c>
      <c r="F12" s="80" t="str">
        <f t="shared" si="3"/>
        <v>RCK PECEPT - REG. CENTAR PROFESIJA U TURIZMU</v>
      </c>
      <c r="G12" s="80" t="str">
        <f t="shared" si="4"/>
        <v>0942</v>
      </c>
      <c r="H12" s="117">
        <v>1717</v>
      </c>
      <c r="I12" s="117">
        <v>3990</v>
      </c>
      <c r="J12" s="369">
        <f>3880+1412</f>
        <v>5292</v>
      </c>
      <c r="K12" s="130"/>
      <c r="L12" s="129"/>
      <c r="M12" s="129"/>
      <c r="N12" s="130"/>
      <c r="O12" s="307"/>
      <c r="P12" s="84"/>
      <c r="R12" s="75" t="str">
        <f t="shared" si="5"/>
        <v>321</v>
      </c>
      <c r="S12" s="75" t="str">
        <f t="shared" si="6"/>
        <v>32</v>
      </c>
      <c r="T12" s="75" t="str">
        <f t="shared" si="7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52</v>
      </c>
      <c r="B13" s="80" t="str">
        <f t="shared" si="1"/>
        <v>Ostale pomoći</v>
      </c>
      <c r="C13" s="85">
        <v>3213</v>
      </c>
      <c r="D13" s="80" t="str">
        <f t="shared" si="2"/>
        <v>Stručno usavršavanje zaposlenika</v>
      </c>
      <c r="E13" s="118" t="s">
        <v>2079</v>
      </c>
      <c r="F13" s="80" t="str">
        <f t="shared" si="3"/>
        <v>RCK PECEPT - REG. CENTAR PROFESIJA U TURIZMU</v>
      </c>
      <c r="G13" s="80" t="str">
        <f t="shared" si="4"/>
        <v>0942</v>
      </c>
      <c r="H13" s="117">
        <v>2225</v>
      </c>
      <c r="I13" s="117">
        <v>2650</v>
      </c>
      <c r="J13" s="117">
        <v>0</v>
      </c>
      <c r="K13" s="130"/>
      <c r="L13" s="129"/>
      <c r="M13" s="129"/>
      <c r="N13" s="130"/>
      <c r="O13" s="307"/>
      <c r="P13" s="84"/>
      <c r="R13" s="75" t="str">
        <f t="shared" si="5"/>
        <v>321</v>
      </c>
      <c r="S13" s="75" t="str">
        <f t="shared" si="6"/>
        <v>32</v>
      </c>
      <c r="T13" s="75" t="str">
        <f t="shared" si="7"/>
        <v>94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>
        <v>52</v>
      </c>
      <c r="B14" s="80" t="str">
        <f t="shared" si="1"/>
        <v>Ostale pomoći</v>
      </c>
      <c r="C14" s="85">
        <v>3111</v>
      </c>
      <c r="D14" s="80" t="str">
        <f t="shared" si="2"/>
        <v>Plaće za redovan rad</v>
      </c>
      <c r="E14" s="118" t="s">
        <v>2081</v>
      </c>
      <c r="F14" s="80" t="str">
        <f t="shared" si="3"/>
        <v>RECEZA-REGIONALNI CENTAR ZABOK</v>
      </c>
      <c r="G14" s="80" t="str">
        <f t="shared" si="4"/>
        <v>0942</v>
      </c>
      <c r="H14" s="117">
        <v>106</v>
      </c>
      <c r="I14" s="117">
        <v>28026</v>
      </c>
      <c r="J14" s="369">
        <v>30017</v>
      </c>
      <c r="K14" s="117"/>
      <c r="L14" s="129"/>
      <c r="M14" s="129"/>
      <c r="N14" s="130"/>
      <c r="O14" s="307"/>
      <c r="P14" s="84"/>
      <c r="R14" s="75" t="str">
        <f t="shared" si="5"/>
        <v>311</v>
      </c>
      <c r="S14" s="75" t="str">
        <f t="shared" si="6"/>
        <v>31</v>
      </c>
      <c r="T14" s="75" t="str">
        <f t="shared" si="7"/>
        <v>94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52</v>
      </c>
      <c r="B15" s="80" t="str">
        <f t="shared" si="1"/>
        <v>Ostale pomoći</v>
      </c>
      <c r="C15" s="85">
        <v>3132</v>
      </c>
      <c r="D15" s="80" t="str">
        <f t="shared" si="2"/>
        <v>Doprinosi za obvezno zdravstveno osiguranje</v>
      </c>
      <c r="E15" s="118" t="s">
        <v>2081</v>
      </c>
      <c r="F15" s="80" t="str">
        <f t="shared" si="3"/>
        <v>RECEZA-REGIONALNI CENTAR ZABOK</v>
      </c>
      <c r="G15" s="80" t="str">
        <f t="shared" si="4"/>
        <v>0942</v>
      </c>
      <c r="H15" s="117">
        <v>17</v>
      </c>
      <c r="I15" s="117">
        <v>4624</v>
      </c>
      <c r="J15" s="369">
        <v>4953</v>
      </c>
      <c r="K15" s="130"/>
      <c r="L15" s="129"/>
      <c r="M15" s="129"/>
      <c r="N15" s="130"/>
      <c r="O15" s="307"/>
      <c r="P15" s="84"/>
      <c r="R15" s="75" t="str">
        <f t="shared" si="5"/>
        <v>313</v>
      </c>
      <c r="S15" s="75" t="str">
        <f t="shared" si="6"/>
        <v>31</v>
      </c>
      <c r="T15" s="75" t="str">
        <f t="shared" si="7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52</v>
      </c>
      <c r="B16" s="80" t="str">
        <f t="shared" si="1"/>
        <v>Ostale pomoći</v>
      </c>
      <c r="C16" s="85">
        <v>3211</v>
      </c>
      <c r="D16" s="80" t="str">
        <f t="shared" si="2"/>
        <v>Službena putovanja</v>
      </c>
      <c r="E16" s="118" t="s">
        <v>2081</v>
      </c>
      <c r="F16" s="80" t="str">
        <f t="shared" si="3"/>
        <v>RECEZA-REGIONALNI CENTAR ZABOK</v>
      </c>
      <c r="G16" s="80" t="str">
        <f t="shared" si="4"/>
        <v>0942</v>
      </c>
      <c r="H16" s="117">
        <v>1333</v>
      </c>
      <c r="I16" s="117">
        <v>2650</v>
      </c>
      <c r="J16" s="369">
        <f>3403+884+1597+537</f>
        <v>6421</v>
      </c>
      <c r="K16" s="117"/>
      <c r="L16" s="129"/>
      <c r="M16" s="129"/>
      <c r="N16" s="130"/>
      <c r="O16" s="307"/>
      <c r="P16" s="84"/>
      <c r="R16" s="75" t="str">
        <f t="shared" si="5"/>
        <v>321</v>
      </c>
      <c r="S16" s="75" t="str">
        <f t="shared" si="6"/>
        <v>32</v>
      </c>
      <c r="T16" s="75" t="str">
        <f t="shared" si="7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>
        <v>52</v>
      </c>
      <c r="B17" s="80" t="str">
        <f t="shared" si="1"/>
        <v>Ostale pomoći</v>
      </c>
      <c r="C17" s="85">
        <v>3213</v>
      </c>
      <c r="D17" s="80" t="str">
        <f t="shared" si="2"/>
        <v>Stručno usavršavanje zaposlenika</v>
      </c>
      <c r="E17" s="118" t="s">
        <v>2081</v>
      </c>
      <c r="F17" s="80" t="str">
        <f t="shared" si="3"/>
        <v>RECEZA-REGIONALNI CENTAR ZABOK</v>
      </c>
      <c r="G17" s="80" t="str">
        <f t="shared" si="4"/>
        <v>0942</v>
      </c>
      <c r="H17" s="117">
        <v>325</v>
      </c>
      <c r="I17" s="117">
        <v>2000</v>
      </c>
      <c r="J17" s="117">
        <v>0</v>
      </c>
      <c r="K17" s="130"/>
      <c r="L17" s="129"/>
      <c r="M17" s="129"/>
      <c r="N17" s="130"/>
      <c r="O17" s="307"/>
      <c r="P17" s="84"/>
      <c r="R17" s="75" t="str">
        <f t="shared" si="5"/>
        <v>321</v>
      </c>
      <c r="S17" s="75" t="str">
        <f t="shared" si="6"/>
        <v>32</v>
      </c>
      <c r="T17" s="75" t="str">
        <f t="shared" si="7"/>
        <v>94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52</v>
      </c>
      <c r="B18" s="80" t="str">
        <f t="shared" ref="B18" si="11">IFERROR(VLOOKUP(A18,$U$6:$V$23,2,FALSE),"")</f>
        <v>Ostale pomoći</v>
      </c>
      <c r="C18" s="85">
        <v>3111</v>
      </c>
      <c r="D18" s="80" t="str">
        <f t="shared" ref="D18" si="12">IFERROR(VLOOKUP(C18,$X$5:$Z$129,2,FALSE),"")</f>
        <v>Plaće za redovan rad</v>
      </c>
      <c r="E18" s="118" t="s">
        <v>2083</v>
      </c>
      <c r="F18" s="80" t="str">
        <f t="shared" ref="F18" si="13">IFERROR(VLOOKUP(E18,$AD$6:$AE$1090,2,FALSE),"")</f>
        <v>ERASMUS+ CAMPMASTER, SVEUČILIŠTE U RIJECI</v>
      </c>
      <c r="G18" s="80" t="str">
        <f t="shared" ref="G18" si="14">IFERROR(VLOOKUP(E18,$AD$6:$AG$1090,4,FALSE),"")</f>
        <v>0942</v>
      </c>
      <c r="H18" s="117">
        <v>5936</v>
      </c>
      <c r="I18" s="117">
        <v>0</v>
      </c>
      <c r="J18" s="117">
        <v>0</v>
      </c>
      <c r="K18" s="130"/>
      <c r="L18" s="129"/>
      <c r="M18" s="129"/>
      <c r="N18" s="130"/>
      <c r="O18" s="307"/>
      <c r="P18" s="84"/>
      <c r="R18" s="75" t="str">
        <f t="shared" si="5"/>
        <v>311</v>
      </c>
      <c r="S18" s="75" t="str">
        <f t="shared" si="6"/>
        <v>31</v>
      </c>
      <c r="T18" s="75" t="str">
        <f t="shared" si="7"/>
        <v>94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>
        <v>52</v>
      </c>
      <c r="B19" s="80" t="str">
        <f t="shared" si="1"/>
        <v>Ostale pomoći</v>
      </c>
      <c r="C19" s="85">
        <v>3132</v>
      </c>
      <c r="D19" s="80" t="str">
        <f t="shared" si="2"/>
        <v>Doprinosi za obvezno zdravstveno osiguranje</v>
      </c>
      <c r="E19" s="118" t="s">
        <v>2083</v>
      </c>
      <c r="F19" s="80" t="str">
        <f t="shared" si="3"/>
        <v>ERASMUS+ CAMPMASTER, SVEUČILIŠTE U RIJECI</v>
      </c>
      <c r="G19" s="80" t="str">
        <f t="shared" si="4"/>
        <v>0942</v>
      </c>
      <c r="H19" s="117">
        <v>979</v>
      </c>
      <c r="I19" s="117">
        <v>0</v>
      </c>
      <c r="J19" s="117">
        <v>0</v>
      </c>
      <c r="K19" s="130"/>
      <c r="L19" s="129"/>
      <c r="M19" s="129"/>
      <c r="N19" s="130"/>
      <c r="O19" s="307"/>
      <c r="P19" s="84"/>
      <c r="R19" s="75" t="str">
        <f t="shared" si="5"/>
        <v>313</v>
      </c>
      <c r="S19" s="75" t="str">
        <f t="shared" si="6"/>
        <v>31</v>
      </c>
      <c r="T19" s="75" t="str">
        <f t="shared" si="7"/>
        <v>94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52</v>
      </c>
      <c r="B20" s="80" t="str">
        <f t="shared" si="1"/>
        <v>Ostale pomoći</v>
      </c>
      <c r="C20" s="85">
        <v>3611</v>
      </c>
      <c r="D20" s="80" t="str">
        <f t="shared" si="2"/>
        <v>Tekuće pomoći inozemnim vladama</v>
      </c>
      <c r="E20" s="118" t="s">
        <v>2083</v>
      </c>
      <c r="F20" s="80" t="str">
        <f t="shared" si="3"/>
        <v>ERASMUS+ CAMPMASTER, SVEUČILIŠTE U RIJECI</v>
      </c>
      <c r="G20" s="80" t="str">
        <f t="shared" si="4"/>
        <v>0942</v>
      </c>
      <c r="H20" s="117">
        <v>0</v>
      </c>
      <c r="I20" s="117">
        <v>23021</v>
      </c>
      <c r="J20" s="117">
        <v>0</v>
      </c>
      <c r="K20" s="130"/>
      <c r="L20" s="129"/>
      <c r="M20" s="129"/>
      <c r="N20" s="130"/>
      <c r="O20" s="307"/>
      <c r="P20" s="84"/>
      <c r="R20" s="75" t="str">
        <f t="shared" si="5"/>
        <v>361</v>
      </c>
      <c r="S20" s="75" t="str">
        <f t="shared" si="6"/>
        <v>36</v>
      </c>
      <c r="T20" s="75" t="str">
        <f t="shared" si="7"/>
        <v>94</v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52</v>
      </c>
      <c r="B21" s="80" t="str">
        <f t="shared" si="1"/>
        <v>Ostale pomoći</v>
      </c>
      <c r="C21" s="85">
        <v>3531</v>
      </c>
      <c r="D21" s="80" t="str">
        <f t="shared" si="2"/>
        <v>Subvencije trgovačkim društvima, zadrugama, poljoprivrednici</v>
      </c>
      <c r="E21" s="118" t="s">
        <v>2083</v>
      </c>
      <c r="F21" s="80" t="str">
        <f t="shared" si="3"/>
        <v>ERASMUS+ CAMPMASTER, SVEUČILIŠTE U RIJECI</v>
      </c>
      <c r="G21" s="80" t="str">
        <f t="shared" si="4"/>
        <v>0942</v>
      </c>
      <c r="H21" s="117">
        <v>0</v>
      </c>
      <c r="I21" s="117">
        <v>2655</v>
      </c>
      <c r="J21" s="117">
        <v>0</v>
      </c>
      <c r="K21" s="130"/>
      <c r="L21" s="129"/>
      <c r="M21" s="129"/>
      <c r="N21" s="130"/>
      <c r="O21" s="307"/>
      <c r="P21" s="84"/>
      <c r="R21" s="75" t="str">
        <f t="shared" si="5"/>
        <v>353</v>
      </c>
      <c r="S21" s="75" t="str">
        <f t="shared" si="6"/>
        <v>35</v>
      </c>
      <c r="T21" s="75" t="str">
        <f t="shared" si="7"/>
        <v>94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52</v>
      </c>
      <c r="B22" s="80" t="str">
        <f t="shared" si="1"/>
        <v>Ostale pomoći</v>
      </c>
      <c r="C22" s="85">
        <v>3531</v>
      </c>
      <c r="D22" s="80" t="str">
        <f t="shared" si="2"/>
        <v>Subvencije trgovačkim društvima, zadrugama, poljoprivrednici</v>
      </c>
      <c r="E22" s="118" t="s">
        <v>2083</v>
      </c>
      <c r="F22" s="80" t="str">
        <f t="shared" si="3"/>
        <v>ERASMUS+ CAMPMASTER, SVEUČILIŠTE U RIJECI</v>
      </c>
      <c r="G22" s="80" t="str">
        <f t="shared" si="4"/>
        <v>0942</v>
      </c>
      <c r="H22" s="117">
        <v>0</v>
      </c>
      <c r="I22" s="117">
        <v>0</v>
      </c>
      <c r="J22" s="369">
        <v>930</v>
      </c>
      <c r="K22" s="130"/>
      <c r="L22" s="129"/>
      <c r="M22" s="129"/>
      <c r="N22" s="130"/>
      <c r="O22" s="307"/>
      <c r="P22" s="84"/>
      <c r="R22" s="75" t="str">
        <f t="shared" si="5"/>
        <v>353</v>
      </c>
      <c r="S22" s="75" t="str">
        <f t="shared" si="6"/>
        <v>35</v>
      </c>
      <c r="T22" s="75" t="str">
        <f t="shared" si="7"/>
        <v>94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52</v>
      </c>
      <c r="B23" s="80" t="str">
        <f t="shared" si="1"/>
        <v>Ostale pomoći</v>
      </c>
      <c r="C23" s="85">
        <v>3621</v>
      </c>
      <c r="D23" s="80" t="str">
        <f t="shared" si="2"/>
        <v>Tekuće pomoći međunarodnim organizacijama te institucijama i</v>
      </c>
      <c r="E23" s="118" t="s">
        <v>2083</v>
      </c>
      <c r="F23" s="80" t="str">
        <f t="shared" ref="F23" si="15">IFERROR(VLOOKUP(E23,$AD$6:$AE$1090,2,FALSE),"")</f>
        <v>ERASMUS+ CAMPMASTER, SVEUČILIŠTE U RIJECI</v>
      </c>
      <c r="G23" s="80" t="str">
        <f t="shared" si="4"/>
        <v>0942</v>
      </c>
      <c r="H23" s="117">
        <v>0</v>
      </c>
      <c r="I23" s="117">
        <v>0</v>
      </c>
      <c r="J23" s="369">
        <v>19296</v>
      </c>
      <c r="K23" s="130"/>
      <c r="L23" s="129"/>
      <c r="M23" s="129"/>
      <c r="N23" s="130"/>
      <c r="O23" s="307"/>
      <c r="P23" s="84"/>
      <c r="R23" s="75" t="str">
        <f t="shared" si="5"/>
        <v>362</v>
      </c>
      <c r="S23" s="75" t="str">
        <f t="shared" si="6"/>
        <v>36</v>
      </c>
      <c r="T23" s="75" t="str">
        <f t="shared" si="7"/>
        <v>94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52</v>
      </c>
      <c r="B24" s="80" t="str">
        <f t="shared" ref="B24" si="16">IFERROR(VLOOKUP(A24,$U$6:$V$23,2,FALSE),"")</f>
        <v>Ostale pomoći</v>
      </c>
      <c r="C24" s="85">
        <v>3132</v>
      </c>
      <c r="D24" s="80" t="str">
        <f t="shared" ref="D24" si="17">IFERROR(VLOOKUP(C24,$X$5:$Z$129,2,FALSE),"")</f>
        <v>Doprinosi za obvezno zdravstveno osiguranje</v>
      </c>
      <c r="E24" s="118" t="s">
        <v>2087</v>
      </c>
      <c r="F24" s="80" t="str">
        <f t="shared" ref="F24" si="18">IFERROR(VLOOKUP(E24,$AD$6:$AE$1090,2,FALSE),"")</f>
        <v>HKO na razini visokog obrazovanja</v>
      </c>
      <c r="G24" s="80" t="str">
        <f t="shared" ref="G24" si="19">IFERROR(VLOOKUP(E24,$AD$6:$AG$1090,4,FALSE),"")</f>
        <v>0942</v>
      </c>
      <c r="H24" s="117">
        <v>3743</v>
      </c>
      <c r="I24" s="117">
        <v>0</v>
      </c>
      <c r="J24" s="117">
        <v>0</v>
      </c>
      <c r="K24" s="130"/>
      <c r="L24" s="129"/>
      <c r="M24" s="129"/>
      <c r="N24" s="130"/>
      <c r="O24" s="307"/>
      <c r="P24" s="84"/>
      <c r="R24" s="75" t="str">
        <f t="shared" si="5"/>
        <v>313</v>
      </c>
      <c r="S24" s="75" t="str">
        <f t="shared" si="6"/>
        <v>31</v>
      </c>
      <c r="T24" s="75" t="str">
        <f t="shared" si="7"/>
        <v>94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61</v>
      </c>
      <c r="B26" s="80" t="str">
        <f t="shared" ref="B26" si="20">IFERROR(VLOOKUP(A26,$U$6:$V$23,2,FALSE),"")</f>
        <v>Donacije</v>
      </c>
      <c r="C26" s="85">
        <v>3111</v>
      </c>
      <c r="D26" s="80" t="str">
        <f t="shared" ref="D26" si="21">IFERROR(VLOOKUP(C26,$X$5:$Z$129,2,FALSE),"")</f>
        <v>Plaće za redovan rad</v>
      </c>
      <c r="E26" s="118" t="s">
        <v>2116</v>
      </c>
      <c r="F26" s="80" t="str">
        <f t="shared" ref="F26" si="22">IFERROR(VLOOKUP(E26,$AD$6:$AE$1090,2,FALSE),"")</f>
        <v>CEKOM Smart City.4DII</v>
      </c>
      <c r="G26" s="80" t="str">
        <f t="shared" ref="G26" si="23">IFERROR(VLOOKUP(E26,$AD$6:$AG$1090,4,FALSE),"")</f>
        <v>0942</v>
      </c>
      <c r="H26" s="117">
        <v>17354</v>
      </c>
      <c r="I26" s="117">
        <v>10900</v>
      </c>
      <c r="J26" s="369">
        <v>9751</v>
      </c>
      <c r="K26" s="130"/>
      <c r="L26" s="129"/>
      <c r="M26" s="129"/>
      <c r="N26" s="130"/>
      <c r="O26" s="307"/>
      <c r="P26" s="84"/>
      <c r="R26" s="75" t="str">
        <f t="shared" si="5"/>
        <v>311</v>
      </c>
      <c r="S26" s="75" t="str">
        <f t="shared" si="6"/>
        <v>31</v>
      </c>
      <c r="T26" s="75" t="str">
        <f t="shared" si="7"/>
        <v>94</v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61</v>
      </c>
      <c r="B27" s="80" t="str">
        <f t="shared" si="1"/>
        <v>Donacije</v>
      </c>
      <c r="C27" s="85">
        <v>3132</v>
      </c>
      <c r="D27" s="80" t="str">
        <f t="shared" si="2"/>
        <v>Doprinosi za obvezno zdravstveno osiguranje</v>
      </c>
      <c r="E27" s="118" t="s">
        <v>2116</v>
      </c>
      <c r="F27" s="80" t="str">
        <f t="shared" si="3"/>
        <v>CEKOM Smart City.4DII</v>
      </c>
      <c r="G27" s="80" t="str">
        <f t="shared" si="4"/>
        <v>0942</v>
      </c>
      <c r="H27" s="117">
        <v>2863</v>
      </c>
      <c r="I27" s="117">
        <v>1800</v>
      </c>
      <c r="J27" s="369">
        <v>1609</v>
      </c>
      <c r="K27" s="130"/>
      <c r="L27" s="129"/>
      <c r="M27" s="129"/>
      <c r="N27" s="130"/>
      <c r="O27" s="307"/>
      <c r="P27" s="84"/>
      <c r="R27" s="75" t="str">
        <f t="shared" si="5"/>
        <v>313</v>
      </c>
      <c r="S27" s="75" t="str">
        <f t="shared" si="6"/>
        <v>31</v>
      </c>
      <c r="T27" s="75" t="str">
        <f t="shared" si="7"/>
        <v>94</v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61</v>
      </c>
      <c r="B28" s="80" t="str">
        <f t="shared" si="1"/>
        <v>Donacije</v>
      </c>
      <c r="C28" s="85">
        <v>3211</v>
      </c>
      <c r="D28" s="80" t="str">
        <f t="shared" si="2"/>
        <v>Službena putovanja</v>
      </c>
      <c r="E28" s="118" t="s">
        <v>2116</v>
      </c>
      <c r="F28" s="80" t="str">
        <f t="shared" si="3"/>
        <v>CEKOM Smart City.4DII</v>
      </c>
      <c r="G28" s="80" t="str">
        <f t="shared" si="4"/>
        <v>0942</v>
      </c>
      <c r="H28" s="117">
        <v>63</v>
      </c>
      <c r="I28" s="117">
        <v>200</v>
      </c>
      <c r="J28" s="117"/>
      <c r="K28" s="130"/>
      <c r="L28" s="129"/>
      <c r="M28" s="129"/>
      <c r="N28" s="130"/>
      <c r="O28" s="307"/>
      <c r="P28" s="84"/>
      <c r="R28" s="75" t="str">
        <f t="shared" si="5"/>
        <v>321</v>
      </c>
      <c r="S28" s="75" t="str">
        <f t="shared" si="6"/>
        <v>32</v>
      </c>
      <c r="T28" s="75" t="str">
        <f t="shared" si="7"/>
        <v>94</v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61</v>
      </c>
      <c r="B29" s="80" t="str">
        <f t="shared" si="1"/>
        <v>Donacije</v>
      </c>
      <c r="C29" s="85">
        <v>3237</v>
      </c>
      <c r="D29" s="80" t="str">
        <f t="shared" si="2"/>
        <v>Intelektualne i osobne usluge</v>
      </c>
      <c r="E29" s="118" t="s">
        <v>2116</v>
      </c>
      <c r="F29" s="80" t="str">
        <f t="shared" ref="F29" si="24">IFERROR(VLOOKUP(E29,$AD$6:$AE$1090,2,FALSE),"")</f>
        <v>CEKOM Smart City.4DII</v>
      </c>
      <c r="G29" s="80" t="str">
        <f t="shared" si="4"/>
        <v>0942</v>
      </c>
      <c r="H29" s="117">
        <v>5693</v>
      </c>
      <c r="I29" s="117">
        <v>1330</v>
      </c>
      <c r="J29" s="117"/>
      <c r="K29" s="130"/>
      <c r="L29" s="129"/>
      <c r="M29" s="129"/>
      <c r="N29" s="130"/>
      <c r="O29" s="307"/>
      <c r="P29" s="84"/>
      <c r="R29" s="75" t="str">
        <f t="shared" si="5"/>
        <v>323</v>
      </c>
      <c r="S29" s="75" t="str">
        <f t="shared" si="6"/>
        <v>32</v>
      </c>
      <c r="T29" s="75" t="str">
        <f t="shared" si="7"/>
        <v>94</v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51</v>
      </c>
      <c r="B31" s="80" t="str">
        <f t="shared" si="1"/>
        <v>Pomoći EU</v>
      </c>
      <c r="C31" s="85">
        <v>3111</v>
      </c>
      <c r="D31" s="80" t="str">
        <f t="shared" si="2"/>
        <v>Plaće za redovan rad</v>
      </c>
      <c r="E31" s="118" t="s">
        <v>3060</v>
      </c>
      <c r="F31" s="80" t="str">
        <f t="shared" si="3"/>
        <v>ON IT - mrežno pravo u turizmu</v>
      </c>
      <c r="G31" s="80" t="str">
        <f t="shared" si="4"/>
        <v>0942</v>
      </c>
      <c r="H31" s="117">
        <v>1324</v>
      </c>
      <c r="I31" s="117">
        <v>1640</v>
      </c>
      <c r="J31" s="117">
        <v>0</v>
      </c>
      <c r="K31" s="130"/>
      <c r="L31" s="129"/>
      <c r="M31" s="129"/>
      <c r="N31" s="130"/>
      <c r="O31" s="307"/>
      <c r="P31" s="84"/>
      <c r="R31" s="75" t="str">
        <f t="shared" si="5"/>
        <v>311</v>
      </c>
      <c r="S31" s="75" t="str">
        <f t="shared" si="6"/>
        <v>31</v>
      </c>
      <c r="T31" s="75" t="str">
        <f t="shared" si="7"/>
        <v>94</v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51</v>
      </c>
      <c r="B32" s="80" t="str">
        <f t="shared" ref="B32:B36" si="25">IFERROR(VLOOKUP(A32,$U$6:$V$23,2,FALSE),"")</f>
        <v>Pomoći EU</v>
      </c>
      <c r="C32" s="85">
        <v>3132</v>
      </c>
      <c r="D32" s="80" t="str">
        <f t="shared" si="2"/>
        <v>Doprinosi za obvezno zdravstveno osiguranje</v>
      </c>
      <c r="E32" s="118" t="s">
        <v>3060</v>
      </c>
      <c r="F32" s="80" t="str">
        <f t="shared" si="3"/>
        <v>ON IT - mrežno pravo u turizmu</v>
      </c>
      <c r="G32" s="80" t="str">
        <f t="shared" si="4"/>
        <v>0942</v>
      </c>
      <c r="H32" s="117">
        <v>218</v>
      </c>
      <c r="I32" s="117">
        <v>1790</v>
      </c>
      <c r="J32" s="117">
        <v>0</v>
      </c>
      <c r="K32" s="130"/>
      <c r="L32" s="129"/>
      <c r="M32" s="129"/>
      <c r="N32" s="130"/>
      <c r="O32" s="307"/>
      <c r="P32" s="84"/>
      <c r="R32" s="75" t="str">
        <f t="shared" si="5"/>
        <v>313</v>
      </c>
      <c r="S32" s="75" t="str">
        <f t="shared" si="6"/>
        <v>31</v>
      </c>
      <c r="T32" s="75" t="str">
        <f t="shared" si="7"/>
        <v>94</v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51</v>
      </c>
      <c r="B33" s="80" t="str">
        <f t="shared" si="25"/>
        <v>Pomoći EU</v>
      </c>
      <c r="C33" s="85">
        <v>3211</v>
      </c>
      <c r="D33" s="80" t="str">
        <f t="shared" si="2"/>
        <v>Službena putovanja</v>
      </c>
      <c r="E33" s="118" t="s">
        <v>3060</v>
      </c>
      <c r="F33" s="80" t="str">
        <f t="shared" si="3"/>
        <v>ON IT - mrežno pravo u turizmu</v>
      </c>
      <c r="G33" s="80" t="str">
        <f t="shared" si="4"/>
        <v>0942</v>
      </c>
      <c r="H33" s="117">
        <v>76</v>
      </c>
      <c r="I33" s="117">
        <v>1520</v>
      </c>
      <c r="J33" s="117">
        <v>0</v>
      </c>
      <c r="K33" s="130"/>
      <c r="L33" s="129"/>
      <c r="M33" s="129"/>
      <c r="N33" s="130"/>
      <c r="O33" s="307"/>
      <c r="P33" s="84"/>
      <c r="R33" s="75" t="str">
        <f t="shared" si="5"/>
        <v>321</v>
      </c>
      <c r="S33" s="75" t="str">
        <f t="shared" si="6"/>
        <v>32</v>
      </c>
      <c r="T33" s="75" t="str">
        <f t="shared" si="7"/>
        <v>94</v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>
        <v>51</v>
      </c>
      <c r="B34" s="80" t="str">
        <f t="shared" si="25"/>
        <v>Pomoći EU</v>
      </c>
      <c r="C34" s="85">
        <v>3221</v>
      </c>
      <c r="D34" s="80" t="str">
        <f t="shared" si="2"/>
        <v>Uredski materijal i ostali materijalni rashodi</v>
      </c>
      <c r="E34" s="118" t="s">
        <v>3060</v>
      </c>
      <c r="F34" s="80" t="str">
        <f t="shared" si="3"/>
        <v>ON IT - mrežno pravo u turizmu</v>
      </c>
      <c r="G34" s="80" t="str">
        <f t="shared" si="4"/>
        <v>0942</v>
      </c>
      <c r="H34" s="117"/>
      <c r="I34" s="117">
        <v>1200</v>
      </c>
      <c r="J34" s="117"/>
      <c r="K34" s="130"/>
      <c r="L34" s="129"/>
      <c r="M34" s="129"/>
      <c r="N34" s="130"/>
      <c r="O34" s="307"/>
      <c r="P34" s="84"/>
      <c r="R34" s="75" t="str">
        <f t="shared" si="5"/>
        <v>322</v>
      </c>
      <c r="S34" s="75" t="str">
        <f t="shared" si="6"/>
        <v>32</v>
      </c>
      <c r="T34" s="75" t="str">
        <f t="shared" si="7"/>
        <v>94</v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51</v>
      </c>
      <c r="B35" s="80" t="str">
        <f t="shared" si="25"/>
        <v>Pomoći EU</v>
      </c>
      <c r="C35" s="85">
        <v>3111</v>
      </c>
      <c r="D35" s="80" t="str">
        <f t="shared" si="2"/>
        <v>Plaće za redovan rad</v>
      </c>
      <c r="E35" s="118" t="s">
        <v>3062</v>
      </c>
      <c r="F35" s="80" t="str">
        <f t="shared" si="3"/>
        <v>INCOMPEDU - INOVATIVNO NATJECANJE U ONLINE VISOKOM OBRAZOVANJU</v>
      </c>
      <c r="G35" s="80" t="str">
        <f t="shared" si="4"/>
        <v>0942</v>
      </c>
      <c r="H35" s="117">
        <v>2552</v>
      </c>
      <c r="I35" s="117">
        <v>12290</v>
      </c>
      <c r="J35" s="117"/>
      <c r="K35" s="130"/>
      <c r="L35" s="129"/>
      <c r="M35" s="129"/>
      <c r="N35" s="130"/>
      <c r="O35" s="307"/>
      <c r="P35" s="84"/>
      <c r="R35" s="75" t="str">
        <f t="shared" si="5"/>
        <v>311</v>
      </c>
      <c r="S35" s="75" t="str">
        <f t="shared" si="6"/>
        <v>31</v>
      </c>
      <c r="T35" s="75" t="str">
        <f t="shared" si="7"/>
        <v>94</v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51</v>
      </c>
      <c r="B36" s="80" t="str">
        <f t="shared" si="25"/>
        <v>Pomoći EU</v>
      </c>
      <c r="C36" s="85">
        <v>3132</v>
      </c>
      <c r="D36" s="80" t="str">
        <f t="shared" si="2"/>
        <v>Doprinosi za obvezno zdravstveno osiguranje</v>
      </c>
      <c r="E36" s="118" t="s">
        <v>3062</v>
      </c>
      <c r="F36" s="80" t="str">
        <f t="shared" si="3"/>
        <v>INCOMPEDU - INOVATIVNO NATJECANJE U ONLINE VISOKOM OBRAZOVANJU</v>
      </c>
      <c r="G36" s="80" t="str">
        <f t="shared" si="4"/>
        <v>0942</v>
      </c>
      <c r="H36" s="117">
        <v>421</v>
      </c>
      <c r="I36" s="117">
        <v>2030</v>
      </c>
      <c r="J36" s="117"/>
      <c r="K36" s="130"/>
      <c r="L36" s="129"/>
      <c r="M36" s="129"/>
      <c r="N36" s="130"/>
      <c r="O36" s="307"/>
      <c r="P36" s="84"/>
      <c r="R36" s="75" t="str">
        <f t="shared" si="5"/>
        <v>313</v>
      </c>
      <c r="S36" s="75" t="str">
        <f t="shared" si="6"/>
        <v>31</v>
      </c>
      <c r="T36" s="75" t="str">
        <f t="shared" si="7"/>
        <v>94</v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>
        <v>51</v>
      </c>
      <c r="B37" s="80" t="str">
        <f t="shared" si="1"/>
        <v>Pomoći EU</v>
      </c>
      <c r="C37" s="85">
        <v>3299</v>
      </c>
      <c r="D37" s="80" t="str">
        <f t="shared" si="2"/>
        <v>Ostali nespomenuti rashodi poslovanja</v>
      </c>
      <c r="E37" s="118" t="s">
        <v>698</v>
      </c>
      <c r="F37" s="80" t="str">
        <f t="shared" si="3"/>
        <v>NOVI PODPROJEKT</v>
      </c>
      <c r="G37" s="80" t="str">
        <f t="shared" si="4"/>
        <v>NOVI PODPROJEKT</v>
      </c>
      <c r="H37" s="117">
        <v>0</v>
      </c>
      <c r="I37" s="117">
        <v>20000</v>
      </c>
      <c r="J37" s="117"/>
      <c r="K37" s="341" t="s">
        <v>5278</v>
      </c>
      <c r="L37" s="342" t="s">
        <v>5279</v>
      </c>
      <c r="M37" s="342" t="s">
        <v>5280</v>
      </c>
      <c r="N37" s="341" t="s">
        <v>5281</v>
      </c>
      <c r="O37" s="307"/>
      <c r="P37" s="84"/>
      <c r="R37" s="75" t="str">
        <f t="shared" si="5"/>
        <v>329</v>
      </c>
      <c r="S37" s="75" t="str">
        <f t="shared" si="6"/>
        <v>32</v>
      </c>
      <c r="T37" s="75" t="str">
        <f t="shared" si="7"/>
        <v>OV</v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>
        <v>51</v>
      </c>
      <c r="B38" s="80" t="str">
        <f t="shared" si="1"/>
        <v>Pomoći EU</v>
      </c>
      <c r="C38" s="85">
        <v>3111</v>
      </c>
      <c r="D38" s="80" t="str">
        <f t="shared" si="2"/>
        <v>Plaće za redovan rad</v>
      </c>
      <c r="E38" s="118" t="s">
        <v>698</v>
      </c>
      <c r="F38" s="80" t="str">
        <f t="shared" si="3"/>
        <v>NOVI PODPROJEKT</v>
      </c>
      <c r="G38" s="80" t="str">
        <f t="shared" si="4"/>
        <v>NOVI PODPROJEKT</v>
      </c>
      <c r="H38" s="117">
        <v>0</v>
      </c>
      <c r="I38" s="117">
        <v>47000</v>
      </c>
      <c r="J38" s="117">
        <v>0</v>
      </c>
      <c r="K38" s="341"/>
      <c r="L38" s="342"/>
      <c r="M38" s="342"/>
      <c r="N38" s="341"/>
      <c r="O38" s="307"/>
      <c r="P38" s="84"/>
      <c r="R38" s="75" t="str">
        <f t="shared" si="5"/>
        <v>311</v>
      </c>
      <c r="S38" s="75" t="str">
        <f t="shared" si="6"/>
        <v>31</v>
      </c>
      <c r="T38" s="75" t="str">
        <f t="shared" si="7"/>
        <v>OV</v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>
        <v>51</v>
      </c>
      <c r="B39" s="80" t="str">
        <f t="shared" ref="B39:B47" si="26">IFERROR(VLOOKUP(A39,$U$6:$V$23,2,FALSE),"")</f>
        <v>Pomoći EU</v>
      </c>
      <c r="C39" s="85">
        <v>3132</v>
      </c>
      <c r="D39" s="80" t="str">
        <f t="shared" si="2"/>
        <v>Doprinosi za obvezno zdravstveno osiguranje</v>
      </c>
      <c r="E39" s="118" t="s">
        <v>698</v>
      </c>
      <c r="F39" s="80" t="str">
        <f t="shared" si="3"/>
        <v>NOVI PODPROJEKT</v>
      </c>
      <c r="G39" s="80" t="str">
        <f t="shared" si="4"/>
        <v>NOVI PODPROJEKT</v>
      </c>
      <c r="H39" s="117">
        <v>0</v>
      </c>
      <c r="I39" s="117">
        <v>7750</v>
      </c>
      <c r="J39" s="117">
        <v>0</v>
      </c>
      <c r="K39" s="130"/>
      <c r="L39" s="129"/>
      <c r="M39" s="129"/>
      <c r="N39" s="130"/>
      <c r="O39" s="307"/>
      <c r="P39" s="84"/>
      <c r="R39" s="75" t="str">
        <f t="shared" si="5"/>
        <v>313</v>
      </c>
      <c r="S39" s="75" t="str">
        <f t="shared" si="6"/>
        <v>31</v>
      </c>
      <c r="T39" s="75" t="str">
        <f t="shared" si="7"/>
        <v>OV</v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>
        <v>51</v>
      </c>
      <c r="B40" s="80" t="str">
        <f t="shared" si="26"/>
        <v>Pomoći EU</v>
      </c>
      <c r="C40" s="85">
        <v>3211</v>
      </c>
      <c r="D40" s="80" t="str">
        <f t="shared" si="2"/>
        <v>Službena putovanja</v>
      </c>
      <c r="E40" s="118" t="s">
        <v>698</v>
      </c>
      <c r="F40" s="80" t="str">
        <f t="shared" si="3"/>
        <v>NOVI PODPROJEKT</v>
      </c>
      <c r="G40" s="80" t="str">
        <f t="shared" si="4"/>
        <v>NOVI PODPROJEKT</v>
      </c>
      <c r="H40" s="117">
        <v>1219</v>
      </c>
      <c r="I40" s="117">
        <v>13220</v>
      </c>
      <c r="J40" s="117"/>
      <c r="K40" s="130"/>
      <c r="L40" s="129"/>
      <c r="M40" s="129"/>
      <c r="N40" s="130"/>
      <c r="O40" s="307"/>
      <c r="P40" s="84"/>
      <c r="R40" s="75" t="str">
        <f t="shared" si="5"/>
        <v>321</v>
      </c>
      <c r="S40" s="75" t="str">
        <f t="shared" si="6"/>
        <v>32</v>
      </c>
      <c r="T40" s="75" t="str">
        <f t="shared" si="7"/>
        <v>OV</v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>
        <v>51</v>
      </c>
      <c r="B41" s="80" t="str">
        <f t="shared" si="26"/>
        <v>Pomoći EU</v>
      </c>
      <c r="C41" s="85">
        <v>3221</v>
      </c>
      <c r="D41" s="80" t="str">
        <f t="shared" si="2"/>
        <v>Uredski materijal i ostali materijalni rashodi</v>
      </c>
      <c r="E41" s="118" t="s">
        <v>698</v>
      </c>
      <c r="F41" s="80" t="str">
        <f t="shared" si="3"/>
        <v>NOVI PODPROJEKT</v>
      </c>
      <c r="G41" s="80" t="str">
        <f t="shared" si="4"/>
        <v>NOVI PODPROJEKT</v>
      </c>
      <c r="H41" s="117">
        <v>0</v>
      </c>
      <c r="I41" s="313">
        <v>14370</v>
      </c>
      <c r="J41" s="117"/>
      <c r="K41" s="130"/>
      <c r="L41" s="129"/>
      <c r="M41" s="129"/>
      <c r="N41" s="130"/>
      <c r="O41" s="307"/>
      <c r="P41" s="84"/>
      <c r="R41" s="75" t="str">
        <f t="shared" si="5"/>
        <v>322</v>
      </c>
      <c r="S41" s="75" t="str">
        <f t="shared" si="6"/>
        <v>32</v>
      </c>
      <c r="T41" s="75" t="str">
        <f t="shared" si="7"/>
        <v>OV</v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>
        <v>51</v>
      </c>
      <c r="B42" s="80" t="str">
        <f t="shared" si="26"/>
        <v>Pomoći EU</v>
      </c>
      <c r="C42" s="85">
        <v>3233</v>
      </c>
      <c r="D42" s="80" t="str">
        <f t="shared" si="2"/>
        <v>Usluge promidžbe i informiranja</v>
      </c>
      <c r="E42" s="118" t="s">
        <v>698</v>
      </c>
      <c r="F42" s="80" t="str">
        <f t="shared" si="3"/>
        <v>NOVI PODPROJEKT</v>
      </c>
      <c r="G42" s="80" t="str">
        <f t="shared" si="4"/>
        <v>NOVI PODPROJEKT</v>
      </c>
      <c r="H42" s="117">
        <v>0</v>
      </c>
      <c r="I42" s="313">
        <v>500</v>
      </c>
      <c r="J42" s="117"/>
      <c r="K42" s="130"/>
      <c r="L42" s="129"/>
      <c r="M42" s="129"/>
      <c r="N42" s="130"/>
      <c r="O42" s="307"/>
      <c r="P42" s="84"/>
      <c r="R42" s="75" t="str">
        <f t="shared" si="5"/>
        <v>323</v>
      </c>
      <c r="S42" s="75" t="str">
        <f t="shared" si="6"/>
        <v>32</v>
      </c>
      <c r="T42" s="75" t="str">
        <f t="shared" si="7"/>
        <v>OV</v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>
        <v>51</v>
      </c>
      <c r="B43" s="80" t="str">
        <f t="shared" si="26"/>
        <v>Pomoći EU</v>
      </c>
      <c r="C43" s="85">
        <v>3111</v>
      </c>
      <c r="D43" s="80" t="str">
        <f t="shared" si="2"/>
        <v>Plaće za redovan rad</v>
      </c>
      <c r="E43" s="118" t="s">
        <v>698</v>
      </c>
      <c r="F43" s="80" t="str">
        <f t="shared" si="3"/>
        <v>NOVI PODPROJEKT</v>
      </c>
      <c r="G43" s="80" t="str">
        <f t="shared" si="4"/>
        <v>NOVI PODPROJEKT</v>
      </c>
      <c r="H43" s="117">
        <v>0</v>
      </c>
      <c r="I43" s="313">
        <v>22300</v>
      </c>
      <c r="J43" s="117">
        <v>2430</v>
      </c>
      <c r="K43" s="341" t="s">
        <v>5282</v>
      </c>
      <c r="L43" s="342" t="s">
        <v>5279</v>
      </c>
      <c r="M43" s="342" t="s">
        <v>5280</v>
      </c>
      <c r="N43" s="341" t="s">
        <v>5283</v>
      </c>
      <c r="O43" s="343" t="s">
        <v>5284</v>
      </c>
      <c r="P43" s="344"/>
      <c r="R43" s="75" t="str">
        <f t="shared" si="5"/>
        <v>311</v>
      </c>
      <c r="S43" s="75" t="str">
        <f t="shared" si="6"/>
        <v>31</v>
      </c>
      <c r="T43" s="75" t="str">
        <f t="shared" si="7"/>
        <v>OV</v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>
        <v>51</v>
      </c>
      <c r="B44" s="80" t="str">
        <f t="shared" si="26"/>
        <v>Pomoći EU</v>
      </c>
      <c r="C44" s="85">
        <v>3132</v>
      </c>
      <c r="D44" s="80" t="str">
        <f t="shared" si="2"/>
        <v>Doprinosi za obvezno zdravstveno osiguranje</v>
      </c>
      <c r="E44" s="118" t="s">
        <v>698</v>
      </c>
      <c r="F44" s="80" t="str">
        <f t="shared" si="3"/>
        <v>NOVI PODPROJEKT</v>
      </c>
      <c r="G44" s="80" t="str">
        <f t="shared" si="4"/>
        <v>NOVI PODPROJEKT</v>
      </c>
      <c r="H44" s="117">
        <v>0</v>
      </c>
      <c r="I44" s="313">
        <v>3700</v>
      </c>
      <c r="J44" s="117">
        <v>401</v>
      </c>
      <c r="K44" s="130"/>
      <c r="L44" s="129"/>
      <c r="M44" s="129"/>
      <c r="N44" s="130"/>
      <c r="O44" s="307"/>
      <c r="P44" s="84"/>
      <c r="R44" s="75" t="str">
        <f t="shared" si="5"/>
        <v>313</v>
      </c>
      <c r="S44" s="75" t="str">
        <f t="shared" si="6"/>
        <v>31</v>
      </c>
      <c r="T44" s="75" t="str">
        <f t="shared" si="7"/>
        <v>OV</v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>
        <v>51</v>
      </c>
      <c r="B45" s="80" t="str">
        <f t="shared" si="26"/>
        <v>Pomoći EU</v>
      </c>
      <c r="C45" s="85">
        <v>3211</v>
      </c>
      <c r="D45" s="80" t="str">
        <f t="shared" si="2"/>
        <v>Službena putovanja</v>
      </c>
      <c r="E45" s="118" t="s">
        <v>698</v>
      </c>
      <c r="F45" s="80" t="str">
        <f t="shared" si="3"/>
        <v>NOVI PODPROJEKT</v>
      </c>
      <c r="G45" s="80" t="str">
        <f t="shared" si="4"/>
        <v>NOVI PODPROJEKT</v>
      </c>
      <c r="H45" s="117">
        <v>0</v>
      </c>
      <c r="I45" s="313">
        <v>2100</v>
      </c>
      <c r="J45" s="117"/>
      <c r="K45" s="130"/>
      <c r="L45" s="129"/>
      <c r="M45" s="129"/>
      <c r="N45" s="130"/>
      <c r="O45" s="307"/>
      <c r="P45" s="84"/>
      <c r="R45" s="75" t="str">
        <f t="shared" si="5"/>
        <v>321</v>
      </c>
      <c r="S45" s="75" t="str">
        <f t="shared" si="6"/>
        <v>32</v>
      </c>
      <c r="T45" s="75" t="str">
        <f t="shared" si="7"/>
        <v>OV</v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>
        <v>51</v>
      </c>
      <c r="B46" s="80" t="str">
        <f t="shared" si="26"/>
        <v>Pomoći EU</v>
      </c>
      <c r="C46" s="85">
        <v>3213</v>
      </c>
      <c r="D46" s="80" t="str">
        <f t="shared" si="2"/>
        <v>Stručno usavršavanje zaposlenika</v>
      </c>
      <c r="E46" s="118" t="s">
        <v>698</v>
      </c>
      <c r="F46" s="80" t="str">
        <f t="shared" si="3"/>
        <v>NOVI PODPROJEKT</v>
      </c>
      <c r="G46" s="80" t="str">
        <f t="shared" si="4"/>
        <v>NOVI PODPROJEKT</v>
      </c>
      <c r="H46" s="117">
        <v>0</v>
      </c>
      <c r="I46" s="313">
        <v>200</v>
      </c>
      <c r="J46" s="117"/>
      <c r="K46" s="130"/>
      <c r="L46" s="129"/>
      <c r="M46" s="129"/>
      <c r="N46" s="130"/>
      <c r="O46" s="307"/>
      <c r="P46" s="84"/>
      <c r="R46" s="75" t="str">
        <f t="shared" si="5"/>
        <v>321</v>
      </c>
      <c r="S46" s="75" t="str">
        <f t="shared" si="6"/>
        <v>32</v>
      </c>
      <c r="T46" s="75" t="str">
        <f t="shared" si="7"/>
        <v>OV</v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>
        <v>51</v>
      </c>
      <c r="B47" s="80" t="str">
        <f t="shared" si="26"/>
        <v>Pomoći EU</v>
      </c>
      <c r="C47" s="85">
        <v>3132</v>
      </c>
      <c r="D47" s="80" t="str">
        <f t="shared" si="2"/>
        <v>Doprinosi za obvezno zdravstveno osiguranje</v>
      </c>
      <c r="E47" s="118" t="s">
        <v>698</v>
      </c>
      <c r="F47" s="80" t="str">
        <f t="shared" si="3"/>
        <v>NOVI PODPROJEKT</v>
      </c>
      <c r="G47" s="80" t="str">
        <f t="shared" si="4"/>
        <v>NOVI PODPROJEKT</v>
      </c>
      <c r="H47" s="117">
        <v>0</v>
      </c>
      <c r="I47" s="313">
        <v>1000</v>
      </c>
      <c r="J47" s="117"/>
      <c r="K47" s="130"/>
      <c r="L47" s="129"/>
      <c r="M47" s="129"/>
      <c r="N47" s="130"/>
      <c r="O47" s="307"/>
      <c r="P47" s="84"/>
      <c r="R47" s="75" t="str">
        <f t="shared" si="5"/>
        <v>313</v>
      </c>
      <c r="S47" s="75" t="str">
        <f t="shared" si="6"/>
        <v>31</v>
      </c>
      <c r="T47" s="75" t="str">
        <f t="shared" si="7"/>
        <v>OV</v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>
        <v>51</v>
      </c>
      <c r="B48" s="80" t="str">
        <f t="shared" ref="B48:B51" si="27">IFERROR(VLOOKUP(A48,$U$6:$V$23,2,FALSE),"")</f>
        <v>Pomoći EU</v>
      </c>
      <c r="C48" s="85">
        <v>3233</v>
      </c>
      <c r="D48" s="80" t="str">
        <f t="shared" si="2"/>
        <v>Usluge promidžbe i informiranja</v>
      </c>
      <c r="E48" s="118" t="s">
        <v>698</v>
      </c>
      <c r="F48" s="80" t="str">
        <f t="shared" ref="F48:F50" si="28">IFERROR(VLOOKUP(E48,$AD$6:$AE$1090,2,FALSE),"")</f>
        <v>NOVI PODPROJEKT</v>
      </c>
      <c r="G48" s="80" t="str">
        <f t="shared" si="4"/>
        <v>NOVI PODPROJEKT</v>
      </c>
      <c r="H48" s="117">
        <v>0</v>
      </c>
      <c r="I48" s="313">
        <v>650</v>
      </c>
      <c r="J48" s="117">
        <v>0</v>
      </c>
      <c r="K48" s="130"/>
      <c r="L48" s="129"/>
      <c r="M48" s="129"/>
      <c r="N48" s="130"/>
      <c r="O48" s="307"/>
      <c r="P48" s="84"/>
      <c r="R48" s="75" t="str">
        <f t="shared" si="5"/>
        <v>323</v>
      </c>
      <c r="S48" s="75" t="str">
        <f t="shared" si="6"/>
        <v>32</v>
      </c>
      <c r="T48" s="75" t="str">
        <f t="shared" si="7"/>
        <v>OV</v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>
        <v>51</v>
      </c>
      <c r="B49" s="80" t="str">
        <f t="shared" si="27"/>
        <v>Pomoći EU</v>
      </c>
      <c r="C49" s="85">
        <v>3111</v>
      </c>
      <c r="D49" s="80" t="str">
        <f t="shared" si="2"/>
        <v>Plaće za redovan rad</v>
      </c>
      <c r="E49" s="118" t="s">
        <v>698</v>
      </c>
      <c r="F49" s="80" t="str">
        <f t="shared" si="28"/>
        <v>NOVI PODPROJEKT</v>
      </c>
      <c r="G49" s="80" t="str">
        <f t="shared" si="4"/>
        <v>NOVI PODPROJEKT</v>
      </c>
      <c r="H49" s="117">
        <v>0</v>
      </c>
      <c r="I49" s="313">
        <v>5770</v>
      </c>
      <c r="J49" s="117"/>
      <c r="K49" s="341" t="s">
        <v>5285</v>
      </c>
      <c r="L49" s="342" t="s">
        <v>5279</v>
      </c>
      <c r="M49" s="342" t="s">
        <v>5286</v>
      </c>
      <c r="N49" s="341" t="s">
        <v>5287</v>
      </c>
      <c r="O49" s="343" t="s">
        <v>5288</v>
      </c>
      <c r="P49" s="344"/>
      <c r="R49" s="75" t="str">
        <f t="shared" si="5"/>
        <v>311</v>
      </c>
      <c r="S49" s="75" t="str">
        <f t="shared" si="6"/>
        <v>31</v>
      </c>
      <c r="T49" s="75" t="str">
        <f t="shared" si="7"/>
        <v>OV</v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>
        <v>51</v>
      </c>
      <c r="B50" s="80" t="str">
        <f t="shared" si="27"/>
        <v>Pomoći EU</v>
      </c>
      <c r="C50" s="85">
        <v>3132</v>
      </c>
      <c r="D50" s="80" t="str">
        <f t="shared" si="2"/>
        <v>Doprinosi za obvezno zdravstveno osiguranje</v>
      </c>
      <c r="E50" s="118" t="s">
        <v>698</v>
      </c>
      <c r="F50" s="80" t="str">
        <f t="shared" si="28"/>
        <v>NOVI PODPROJEKT</v>
      </c>
      <c r="G50" s="80" t="str">
        <f t="shared" si="4"/>
        <v>NOVI PODPROJEKT</v>
      </c>
      <c r="H50" s="117">
        <v>0</v>
      </c>
      <c r="I50" s="313">
        <v>820</v>
      </c>
      <c r="J50" s="117"/>
      <c r="K50" s="130"/>
      <c r="L50" s="129"/>
      <c r="M50" s="129"/>
      <c r="N50" s="130"/>
      <c r="O50" s="307"/>
      <c r="P50" s="84"/>
      <c r="R50" s="75" t="str">
        <f t="shared" si="5"/>
        <v>313</v>
      </c>
      <c r="S50" s="75" t="str">
        <f t="shared" si="6"/>
        <v>31</v>
      </c>
      <c r="T50" s="75" t="str">
        <f t="shared" si="7"/>
        <v>OV</v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>
        <v>51</v>
      </c>
      <c r="B51" s="80" t="str">
        <f t="shared" si="27"/>
        <v>Pomoći EU</v>
      </c>
      <c r="C51" s="85">
        <v>3211</v>
      </c>
      <c r="D51" s="80" t="str">
        <f t="shared" si="2"/>
        <v>Službena putovanja</v>
      </c>
      <c r="E51" s="118" t="s">
        <v>698</v>
      </c>
      <c r="F51" s="80" t="str">
        <f t="shared" ref="F51" si="29">IFERROR(VLOOKUP(E51,$AD$6:$AE$1090,2,FALSE),"")</f>
        <v>NOVI PODPROJEKT</v>
      </c>
      <c r="G51" s="80" t="str">
        <f t="shared" si="4"/>
        <v>NOVI PODPROJEKT</v>
      </c>
      <c r="H51" s="117">
        <v>0</v>
      </c>
      <c r="I51" s="313">
        <v>1860</v>
      </c>
      <c r="J51" s="117"/>
      <c r="K51" s="130"/>
      <c r="L51" s="129"/>
      <c r="M51" s="129"/>
      <c r="N51" s="130"/>
      <c r="O51" s="307"/>
      <c r="P51" s="84"/>
      <c r="R51" s="75" t="str">
        <f t="shared" si="5"/>
        <v>321</v>
      </c>
      <c r="S51" s="75" t="str">
        <f t="shared" si="6"/>
        <v>32</v>
      </c>
      <c r="T51" s="75" t="str">
        <f t="shared" si="7"/>
        <v>OV</v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>
        <v>51</v>
      </c>
      <c r="B52" s="80" t="str">
        <f t="shared" si="1"/>
        <v>Pomoći EU</v>
      </c>
      <c r="C52" s="85">
        <v>3237</v>
      </c>
      <c r="D52" s="80" t="str">
        <f t="shared" si="2"/>
        <v>Intelektualne i osobne usluge</v>
      </c>
      <c r="E52" s="118" t="s">
        <v>698</v>
      </c>
      <c r="F52" s="80" t="str">
        <f t="shared" si="3"/>
        <v>NOVI PODPROJEKT</v>
      </c>
      <c r="G52" s="80" t="str">
        <f t="shared" si="4"/>
        <v>NOVI PODPROJEKT</v>
      </c>
      <c r="H52" s="117">
        <v>0</v>
      </c>
      <c r="I52" s="117">
        <v>0</v>
      </c>
      <c r="J52" s="117">
        <v>2580</v>
      </c>
      <c r="K52" s="130"/>
      <c r="L52" s="129"/>
      <c r="M52" s="129"/>
      <c r="N52" s="130"/>
      <c r="O52" s="307"/>
      <c r="P52" s="84"/>
      <c r="R52" s="75" t="str">
        <f t="shared" si="5"/>
        <v>323</v>
      </c>
      <c r="S52" s="75" t="str">
        <f t="shared" si="6"/>
        <v>32</v>
      </c>
      <c r="T52" s="75" t="str">
        <f t="shared" si="7"/>
        <v>OV</v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>
        <v>51</v>
      </c>
      <c r="B53" s="80" t="str">
        <f t="shared" si="1"/>
        <v>Pomoći EU</v>
      </c>
      <c r="C53" s="85">
        <v>3211</v>
      </c>
      <c r="D53" s="80" t="str">
        <f t="shared" si="2"/>
        <v>Službena putovanja</v>
      </c>
      <c r="E53" s="118" t="s">
        <v>3062</v>
      </c>
      <c r="F53" s="80" t="str">
        <f t="shared" si="3"/>
        <v>INCOMPEDU - INOVATIVNO NATJECANJE U ONLINE VISOKOM OBRAZOVANJU</v>
      </c>
      <c r="G53" s="80" t="str">
        <f t="shared" si="4"/>
        <v>0942</v>
      </c>
      <c r="H53" s="117">
        <v>0</v>
      </c>
      <c r="I53" s="117">
        <v>0</v>
      </c>
      <c r="J53" s="117">
        <v>1247</v>
      </c>
      <c r="K53" s="130"/>
      <c r="L53" s="129"/>
      <c r="M53" s="129"/>
      <c r="N53" s="130"/>
      <c r="O53" s="307"/>
      <c r="P53" s="84"/>
      <c r="R53" s="75" t="str">
        <f t="shared" si="5"/>
        <v>321</v>
      </c>
      <c r="S53" s="75" t="str">
        <f t="shared" si="6"/>
        <v>32</v>
      </c>
      <c r="T53" s="75" t="str">
        <f t="shared" si="7"/>
        <v>94</v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>
        <v>51</v>
      </c>
      <c r="B54" s="80" t="str">
        <f t="shared" si="1"/>
        <v>Pomoći EU</v>
      </c>
      <c r="C54" s="85">
        <v>3225</v>
      </c>
      <c r="D54" s="80" t="str">
        <f t="shared" si="2"/>
        <v>Sitni inventar i auto gume</v>
      </c>
      <c r="E54" s="118" t="s">
        <v>698</v>
      </c>
      <c r="F54" s="80" t="str">
        <f t="shared" si="3"/>
        <v>NOVI PODPROJEKT</v>
      </c>
      <c r="G54" s="80" t="str">
        <f t="shared" si="4"/>
        <v>NOVI PODPROJEKT</v>
      </c>
      <c r="H54" s="117">
        <v>0</v>
      </c>
      <c r="I54" s="117">
        <v>0</v>
      </c>
      <c r="J54" s="117">
        <v>145</v>
      </c>
      <c r="K54" s="341" t="s">
        <v>5282</v>
      </c>
      <c r="L54" s="129"/>
      <c r="M54" s="129"/>
      <c r="N54" s="130"/>
      <c r="O54" s="307"/>
      <c r="P54" s="84"/>
      <c r="R54" s="75" t="str">
        <f t="shared" si="5"/>
        <v>322</v>
      </c>
      <c r="S54" s="75" t="str">
        <f t="shared" si="6"/>
        <v>32</v>
      </c>
      <c r="T54" s="75" t="str">
        <f t="shared" si="7"/>
        <v>OV</v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>
        <f>SUM(J9:J55)</f>
        <v>85072</v>
      </c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30">IFERROR(VLOOKUP(A68,$U$6:$V$23,2,FALSE),"")</f>
        <v/>
      </c>
      <c r="C68" s="85"/>
      <c r="D68" s="80" t="str">
        <f t="shared" ref="D68:D131" si="31">IFERROR(VLOOKUP(C68,$X$5:$Z$129,2,FALSE),"")</f>
        <v/>
      </c>
      <c r="E68" s="118"/>
      <c r="F68" s="80" t="str">
        <f t="shared" ref="F68:F131" si="32">IFERROR(VLOOKUP(E68,$AD$6:$AE$1090,2,FALSE),"")</f>
        <v/>
      </c>
      <c r="G68" s="80" t="str">
        <f t="shared" ref="G68:G131" si="33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34">LEFT(C68,3)</f>
        <v/>
      </c>
      <c r="S68" s="75" t="str">
        <f t="shared" ref="S68:S131" si="35">LEFT(C68,2)</f>
        <v/>
      </c>
      <c r="T68" s="75" t="str">
        <f t="shared" ref="T68:T131" si="36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30"/>
        <v/>
      </c>
      <c r="C69" s="85"/>
      <c r="D69" s="80" t="str">
        <f t="shared" si="31"/>
        <v/>
      </c>
      <c r="E69" s="118"/>
      <c r="F69" s="80" t="str">
        <f t="shared" si="32"/>
        <v/>
      </c>
      <c r="G69" s="80" t="str">
        <f t="shared" si="33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34"/>
        <v/>
      </c>
      <c r="S69" s="75" t="str">
        <f t="shared" si="35"/>
        <v/>
      </c>
      <c r="T69" s="75" t="str">
        <f t="shared" si="36"/>
        <v/>
      </c>
      <c r="X69" s="75">
        <v>3721</v>
      </c>
      <c r="Y69" s="75" t="s">
        <v>65</v>
      </c>
      <c r="AA69" s="75" t="str">
        <f t="shared" ref="AA69:AA129" si="37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30"/>
        <v/>
      </c>
      <c r="C70" s="85"/>
      <c r="D70" s="80" t="str">
        <f t="shared" si="31"/>
        <v/>
      </c>
      <c r="E70" s="118"/>
      <c r="F70" s="80" t="str">
        <f t="shared" si="32"/>
        <v/>
      </c>
      <c r="G70" s="80" t="str">
        <f t="shared" si="33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34"/>
        <v/>
      </c>
      <c r="S70" s="75" t="str">
        <f t="shared" si="35"/>
        <v/>
      </c>
      <c r="T70" s="75" t="str">
        <f t="shared" si="36"/>
        <v/>
      </c>
      <c r="X70" s="75">
        <v>3722</v>
      </c>
      <c r="Y70" s="75" t="s">
        <v>150</v>
      </c>
      <c r="AA70" s="75" t="str">
        <f t="shared" si="37"/>
        <v>37</v>
      </c>
      <c r="AB70" s="75" t="str">
        <f t="shared" ref="AB70:AB129" si="38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30"/>
        <v/>
      </c>
      <c r="C71" s="85"/>
      <c r="D71" s="80" t="str">
        <f t="shared" si="31"/>
        <v/>
      </c>
      <c r="E71" s="118"/>
      <c r="F71" s="80" t="str">
        <f t="shared" si="32"/>
        <v/>
      </c>
      <c r="G71" s="80" t="str">
        <f t="shared" si="33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34"/>
        <v/>
      </c>
      <c r="S71" s="75" t="str">
        <f t="shared" si="35"/>
        <v/>
      </c>
      <c r="T71" s="75" t="str">
        <f t="shared" si="36"/>
        <v/>
      </c>
      <c r="X71" s="75">
        <v>3723</v>
      </c>
      <c r="Y71" s="75" t="s">
        <v>105</v>
      </c>
      <c r="AA71" s="75" t="str">
        <f t="shared" si="37"/>
        <v>37</v>
      </c>
      <c r="AB71" s="75" t="str">
        <f t="shared" si="38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30"/>
        <v/>
      </c>
      <c r="C72" s="85"/>
      <c r="D72" s="80" t="str">
        <f t="shared" si="31"/>
        <v/>
      </c>
      <c r="E72" s="118"/>
      <c r="F72" s="80" t="str">
        <f t="shared" si="32"/>
        <v/>
      </c>
      <c r="G72" s="80" t="str">
        <f t="shared" si="33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34"/>
        <v/>
      </c>
      <c r="S72" s="75" t="str">
        <f t="shared" si="35"/>
        <v/>
      </c>
      <c r="T72" s="75" t="str">
        <f t="shared" si="36"/>
        <v/>
      </c>
      <c r="X72" s="75">
        <v>3811</v>
      </c>
      <c r="Y72" s="75" t="s">
        <v>55</v>
      </c>
      <c r="AA72" s="75" t="str">
        <f t="shared" si="37"/>
        <v>38</v>
      </c>
      <c r="AB72" s="75" t="str">
        <f t="shared" si="38"/>
        <v>381</v>
      </c>
      <c r="AD72" s="75" t="s">
        <v>2043</v>
      </c>
      <c r="AE72" s="75" t="s">
        <v>2044</v>
      </c>
      <c r="AF72" s="75" t="str">
        <f t="shared" ref="AF72:AF135" si="39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30"/>
        <v/>
      </c>
      <c r="C73" s="85"/>
      <c r="D73" s="80" t="str">
        <f t="shared" si="31"/>
        <v/>
      </c>
      <c r="E73" s="118"/>
      <c r="F73" s="80" t="str">
        <f t="shared" si="32"/>
        <v/>
      </c>
      <c r="G73" s="80" t="str">
        <f t="shared" si="33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34"/>
        <v/>
      </c>
      <c r="S73" s="75" t="str">
        <f t="shared" si="35"/>
        <v/>
      </c>
      <c r="T73" s="75" t="str">
        <f t="shared" si="36"/>
        <v/>
      </c>
      <c r="X73" s="75">
        <v>3812</v>
      </c>
      <c r="Y73" s="75" t="s">
        <v>151</v>
      </c>
      <c r="AA73" s="75" t="str">
        <f t="shared" si="37"/>
        <v>38</v>
      </c>
      <c r="AB73" s="75" t="str">
        <f t="shared" si="38"/>
        <v>381</v>
      </c>
      <c r="AD73" s="75" t="s">
        <v>2045</v>
      </c>
      <c r="AE73" s="75" t="s">
        <v>2046</v>
      </c>
      <c r="AF73" s="75" t="str">
        <f t="shared" si="39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30"/>
        <v/>
      </c>
      <c r="C74" s="85"/>
      <c r="D74" s="80" t="str">
        <f t="shared" si="31"/>
        <v/>
      </c>
      <c r="E74" s="118"/>
      <c r="F74" s="80" t="str">
        <f t="shared" si="32"/>
        <v/>
      </c>
      <c r="G74" s="80" t="str">
        <f t="shared" si="33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34"/>
        <v/>
      </c>
      <c r="S74" s="75" t="str">
        <f t="shared" si="35"/>
        <v/>
      </c>
      <c r="T74" s="75" t="str">
        <f t="shared" si="36"/>
        <v/>
      </c>
      <c r="X74" s="75">
        <v>3813</v>
      </c>
      <c r="Y74" s="75" t="s">
        <v>94</v>
      </c>
      <c r="AA74" s="75" t="str">
        <f t="shared" si="37"/>
        <v>38</v>
      </c>
      <c r="AB74" s="75" t="str">
        <f t="shared" si="38"/>
        <v>381</v>
      </c>
      <c r="AD74" s="75" t="s">
        <v>2047</v>
      </c>
      <c r="AE74" s="75" t="s">
        <v>2048</v>
      </c>
      <c r="AF74" s="75" t="str">
        <f t="shared" si="39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30"/>
        <v/>
      </c>
      <c r="C75" s="85"/>
      <c r="D75" s="80" t="str">
        <f t="shared" si="31"/>
        <v/>
      </c>
      <c r="E75" s="118"/>
      <c r="F75" s="80" t="str">
        <f t="shared" si="32"/>
        <v/>
      </c>
      <c r="G75" s="80" t="str">
        <f t="shared" si="33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34"/>
        <v/>
      </c>
      <c r="S75" s="75" t="str">
        <f t="shared" si="35"/>
        <v/>
      </c>
      <c r="T75" s="75" t="str">
        <f t="shared" si="36"/>
        <v/>
      </c>
      <c r="X75" s="75">
        <v>3821</v>
      </c>
      <c r="Y75" s="75" t="s">
        <v>169</v>
      </c>
      <c r="AA75" s="75" t="str">
        <f t="shared" si="37"/>
        <v>38</v>
      </c>
      <c r="AB75" s="75" t="str">
        <f t="shared" si="38"/>
        <v>382</v>
      </c>
      <c r="AD75" s="75" t="s">
        <v>2049</v>
      </c>
      <c r="AE75" s="75" t="s">
        <v>2050</v>
      </c>
      <c r="AF75" s="75" t="str">
        <f t="shared" si="39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30"/>
        <v/>
      </c>
      <c r="C76" s="85"/>
      <c r="D76" s="80" t="str">
        <f t="shared" si="31"/>
        <v/>
      </c>
      <c r="E76" s="118"/>
      <c r="F76" s="80" t="str">
        <f t="shared" si="32"/>
        <v/>
      </c>
      <c r="G76" s="80" t="str">
        <f t="shared" si="33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34"/>
        <v/>
      </c>
      <c r="S76" s="75" t="str">
        <f t="shared" si="35"/>
        <v/>
      </c>
      <c r="T76" s="75" t="str">
        <f t="shared" si="36"/>
        <v/>
      </c>
      <c r="X76" s="75">
        <v>3831</v>
      </c>
      <c r="Y76" s="75" t="s">
        <v>152</v>
      </c>
      <c r="AA76" s="75" t="str">
        <f t="shared" si="37"/>
        <v>38</v>
      </c>
      <c r="AB76" s="75" t="str">
        <f t="shared" si="38"/>
        <v>383</v>
      </c>
      <c r="AD76" s="75" t="s">
        <v>2051</v>
      </c>
      <c r="AE76" s="75" t="s">
        <v>2052</v>
      </c>
      <c r="AF76" s="75" t="str">
        <f t="shared" si="39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30"/>
        <v/>
      </c>
      <c r="C77" s="85"/>
      <c r="D77" s="80" t="str">
        <f t="shared" si="31"/>
        <v/>
      </c>
      <c r="E77" s="118"/>
      <c r="F77" s="80" t="str">
        <f t="shared" si="32"/>
        <v/>
      </c>
      <c r="G77" s="80" t="str">
        <f t="shared" si="33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34"/>
        <v/>
      </c>
      <c r="S77" s="75" t="str">
        <f t="shared" si="35"/>
        <v/>
      </c>
      <c r="T77" s="75" t="str">
        <f t="shared" si="36"/>
        <v/>
      </c>
      <c r="X77" s="75">
        <v>3832</v>
      </c>
      <c r="Y77" s="75" t="s">
        <v>192</v>
      </c>
      <c r="AA77" s="75" t="str">
        <f t="shared" si="37"/>
        <v>38</v>
      </c>
      <c r="AB77" s="75" t="str">
        <f t="shared" si="38"/>
        <v>383</v>
      </c>
      <c r="AD77" s="75" t="s">
        <v>2053</v>
      </c>
      <c r="AE77" s="75" t="s">
        <v>2054</v>
      </c>
      <c r="AF77" s="75" t="str">
        <f t="shared" si="39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30"/>
        <v/>
      </c>
      <c r="C78" s="85"/>
      <c r="D78" s="80" t="str">
        <f t="shared" si="31"/>
        <v/>
      </c>
      <c r="E78" s="118"/>
      <c r="F78" s="80" t="str">
        <f t="shared" si="32"/>
        <v/>
      </c>
      <c r="G78" s="80" t="str">
        <f t="shared" si="33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34"/>
        <v/>
      </c>
      <c r="S78" s="75" t="str">
        <f t="shared" si="35"/>
        <v/>
      </c>
      <c r="T78" s="75" t="str">
        <f t="shared" si="36"/>
        <v/>
      </c>
      <c r="X78" s="75">
        <v>3833</v>
      </c>
      <c r="Y78" s="75" t="s">
        <v>153</v>
      </c>
      <c r="AA78" s="75" t="str">
        <f t="shared" si="37"/>
        <v>38</v>
      </c>
      <c r="AB78" s="75" t="str">
        <f t="shared" si="38"/>
        <v>383</v>
      </c>
      <c r="AD78" s="75" t="s">
        <v>2055</v>
      </c>
      <c r="AE78" s="75" t="s">
        <v>2056</v>
      </c>
      <c r="AF78" s="75" t="str">
        <f t="shared" si="39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30"/>
        <v/>
      </c>
      <c r="C79" s="85"/>
      <c r="D79" s="80" t="str">
        <f t="shared" si="31"/>
        <v/>
      </c>
      <c r="E79" s="118"/>
      <c r="F79" s="80" t="str">
        <f t="shared" si="32"/>
        <v/>
      </c>
      <c r="G79" s="80" t="str">
        <f t="shared" si="33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34"/>
        <v/>
      </c>
      <c r="S79" s="75" t="str">
        <f t="shared" si="35"/>
        <v/>
      </c>
      <c r="T79" s="75" t="str">
        <f t="shared" si="36"/>
        <v/>
      </c>
      <c r="X79" s="75">
        <v>3834</v>
      </c>
      <c r="Y79" s="75" t="s">
        <v>154</v>
      </c>
      <c r="AA79" s="75" t="str">
        <f t="shared" si="37"/>
        <v>38</v>
      </c>
      <c r="AB79" s="75" t="str">
        <f t="shared" si="38"/>
        <v>383</v>
      </c>
      <c r="AD79" s="75" t="s">
        <v>2057</v>
      </c>
      <c r="AE79" s="75" t="s">
        <v>2058</v>
      </c>
      <c r="AF79" s="75" t="str">
        <f t="shared" si="39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30"/>
        <v/>
      </c>
      <c r="C80" s="85"/>
      <c r="D80" s="80" t="str">
        <f t="shared" si="31"/>
        <v/>
      </c>
      <c r="E80" s="118"/>
      <c r="F80" s="80" t="str">
        <f t="shared" si="32"/>
        <v/>
      </c>
      <c r="G80" s="80" t="str">
        <f t="shared" si="33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34"/>
        <v/>
      </c>
      <c r="S80" s="75" t="str">
        <f t="shared" si="35"/>
        <v/>
      </c>
      <c r="T80" s="75" t="str">
        <f t="shared" si="36"/>
        <v/>
      </c>
      <c r="X80" s="75">
        <v>3835</v>
      </c>
      <c r="Y80" s="75" t="s">
        <v>155</v>
      </c>
      <c r="AA80" s="75" t="str">
        <f t="shared" si="37"/>
        <v>38</v>
      </c>
      <c r="AB80" s="75" t="str">
        <f t="shared" si="38"/>
        <v>383</v>
      </c>
      <c r="AD80" s="75" t="s">
        <v>2059</v>
      </c>
      <c r="AE80" s="75" t="s">
        <v>2060</v>
      </c>
      <c r="AF80" s="75" t="str">
        <f t="shared" si="39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30"/>
        <v/>
      </c>
      <c r="C81" s="85"/>
      <c r="D81" s="80" t="str">
        <f t="shared" si="31"/>
        <v/>
      </c>
      <c r="E81" s="118"/>
      <c r="F81" s="80" t="str">
        <f t="shared" si="32"/>
        <v/>
      </c>
      <c r="G81" s="80" t="str">
        <f t="shared" si="33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34"/>
        <v/>
      </c>
      <c r="S81" s="75" t="str">
        <f t="shared" si="35"/>
        <v/>
      </c>
      <c r="T81" s="75" t="str">
        <f t="shared" si="36"/>
        <v/>
      </c>
      <c r="X81" s="127">
        <v>3861</v>
      </c>
      <c r="Y81" s="128" t="s">
        <v>660</v>
      </c>
      <c r="Z81" s="127"/>
      <c r="AA81" s="127" t="str">
        <f t="shared" si="37"/>
        <v>38</v>
      </c>
      <c r="AB81" s="127" t="str">
        <f t="shared" si="38"/>
        <v>386</v>
      </c>
      <c r="AD81" s="75" t="s">
        <v>2061</v>
      </c>
      <c r="AE81" s="75" t="s">
        <v>2062</v>
      </c>
      <c r="AF81" s="75" t="str">
        <f t="shared" si="39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30"/>
        <v/>
      </c>
      <c r="C82" s="85"/>
      <c r="D82" s="80" t="str">
        <f t="shared" si="31"/>
        <v/>
      </c>
      <c r="E82" s="118"/>
      <c r="F82" s="80" t="str">
        <f t="shared" si="32"/>
        <v/>
      </c>
      <c r="G82" s="80" t="str">
        <f t="shared" si="33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34"/>
        <v/>
      </c>
      <c r="S82" s="75" t="str">
        <f t="shared" si="35"/>
        <v/>
      </c>
      <c r="T82" s="75" t="str">
        <f t="shared" si="36"/>
        <v/>
      </c>
      <c r="X82" s="126">
        <v>3862</v>
      </c>
      <c r="Y82" s="75" t="s">
        <v>661</v>
      </c>
      <c r="AA82" s="75" t="str">
        <f t="shared" si="37"/>
        <v>38</v>
      </c>
      <c r="AB82" s="75" t="str">
        <f t="shared" si="38"/>
        <v>386</v>
      </c>
      <c r="AD82" s="75" t="s">
        <v>2063</v>
      </c>
      <c r="AE82" s="75" t="s">
        <v>2064</v>
      </c>
      <c r="AF82" s="75" t="str">
        <f t="shared" si="39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30"/>
        <v/>
      </c>
      <c r="C83" s="85"/>
      <c r="D83" s="80" t="str">
        <f t="shared" si="31"/>
        <v/>
      </c>
      <c r="E83" s="118"/>
      <c r="F83" s="80" t="str">
        <f t="shared" si="32"/>
        <v/>
      </c>
      <c r="G83" s="80" t="str">
        <f t="shared" si="33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34"/>
        <v/>
      </c>
      <c r="S83" s="75" t="str">
        <f t="shared" si="35"/>
        <v/>
      </c>
      <c r="T83" s="75" t="str">
        <f t="shared" si="36"/>
        <v/>
      </c>
      <c r="X83" s="126">
        <v>3863</v>
      </c>
      <c r="Y83" s="75" t="s">
        <v>662</v>
      </c>
      <c r="AA83" s="75" t="str">
        <f t="shared" si="37"/>
        <v>38</v>
      </c>
      <c r="AB83" s="75" t="str">
        <f t="shared" si="38"/>
        <v>386</v>
      </c>
      <c r="AD83" s="75" t="s">
        <v>2065</v>
      </c>
      <c r="AE83" s="75" t="s">
        <v>2066</v>
      </c>
      <c r="AF83" s="75" t="str">
        <f t="shared" si="39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30"/>
        <v/>
      </c>
      <c r="C84" s="85"/>
      <c r="D84" s="80" t="str">
        <f t="shared" si="31"/>
        <v/>
      </c>
      <c r="E84" s="118"/>
      <c r="F84" s="80" t="str">
        <f t="shared" si="32"/>
        <v/>
      </c>
      <c r="G84" s="80" t="str">
        <f t="shared" si="33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34"/>
        <v/>
      </c>
      <c r="S84" s="75" t="str">
        <f t="shared" si="35"/>
        <v/>
      </c>
      <c r="T84" s="75" t="str">
        <f t="shared" si="36"/>
        <v/>
      </c>
      <c r="X84" s="75">
        <v>4111</v>
      </c>
      <c r="Y84" s="75" t="s">
        <v>156</v>
      </c>
      <c r="AA84" s="75" t="str">
        <f t="shared" si="37"/>
        <v>41</v>
      </c>
      <c r="AB84" s="75" t="str">
        <f t="shared" si="38"/>
        <v>411</v>
      </c>
      <c r="AD84" s="75" t="s">
        <v>3031</v>
      </c>
      <c r="AE84" s="75" t="s">
        <v>3032</v>
      </c>
      <c r="AF84" s="75" t="str">
        <f t="shared" si="39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30"/>
        <v/>
      </c>
      <c r="C85" s="85"/>
      <c r="D85" s="80" t="str">
        <f t="shared" si="31"/>
        <v/>
      </c>
      <c r="E85" s="118"/>
      <c r="F85" s="80" t="str">
        <f t="shared" si="32"/>
        <v/>
      </c>
      <c r="G85" s="80" t="str">
        <f t="shared" si="33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34"/>
        <v/>
      </c>
      <c r="S85" s="75" t="str">
        <f t="shared" si="35"/>
        <v/>
      </c>
      <c r="T85" s="75" t="str">
        <f t="shared" si="36"/>
        <v/>
      </c>
      <c r="X85" s="75">
        <v>4113</v>
      </c>
      <c r="Y85" s="75" t="s">
        <v>190</v>
      </c>
      <c r="AA85" s="75" t="str">
        <f t="shared" si="37"/>
        <v>41</v>
      </c>
      <c r="AB85" s="75" t="str">
        <f t="shared" si="38"/>
        <v>411</v>
      </c>
      <c r="AD85" s="75" t="s">
        <v>3033</v>
      </c>
      <c r="AE85" s="75" t="s">
        <v>3034</v>
      </c>
      <c r="AF85" s="75" t="str">
        <f t="shared" si="39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30"/>
        <v/>
      </c>
      <c r="C86" s="85"/>
      <c r="D86" s="80" t="str">
        <f t="shared" si="31"/>
        <v/>
      </c>
      <c r="E86" s="118"/>
      <c r="F86" s="80" t="str">
        <f t="shared" si="32"/>
        <v/>
      </c>
      <c r="G86" s="80" t="str">
        <f t="shared" si="33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34"/>
        <v/>
      </c>
      <c r="S86" s="75" t="str">
        <f t="shared" si="35"/>
        <v/>
      </c>
      <c r="T86" s="75" t="str">
        <f t="shared" si="36"/>
        <v/>
      </c>
      <c r="X86" s="75">
        <v>4122</v>
      </c>
      <c r="Y86" s="75" t="s">
        <v>157</v>
      </c>
      <c r="AA86" s="75" t="str">
        <f t="shared" si="37"/>
        <v>41</v>
      </c>
      <c r="AB86" s="75" t="str">
        <f t="shared" si="38"/>
        <v>412</v>
      </c>
      <c r="AD86" s="75" t="s">
        <v>3035</v>
      </c>
      <c r="AE86" s="75" t="s">
        <v>3036</v>
      </c>
      <c r="AF86" s="75" t="str">
        <f t="shared" si="39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30"/>
        <v/>
      </c>
      <c r="C87" s="85"/>
      <c r="D87" s="80" t="str">
        <f t="shared" si="31"/>
        <v/>
      </c>
      <c r="E87" s="118"/>
      <c r="F87" s="80" t="str">
        <f t="shared" si="32"/>
        <v/>
      </c>
      <c r="G87" s="80" t="str">
        <f t="shared" si="33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34"/>
        <v/>
      </c>
      <c r="S87" s="75" t="str">
        <f t="shared" si="35"/>
        <v/>
      </c>
      <c r="T87" s="75" t="str">
        <f t="shared" si="36"/>
        <v/>
      </c>
      <c r="X87" s="75">
        <v>4123</v>
      </c>
      <c r="Y87" s="75" t="s">
        <v>128</v>
      </c>
      <c r="AA87" s="75" t="str">
        <f t="shared" si="37"/>
        <v>41</v>
      </c>
      <c r="AB87" s="75" t="str">
        <f t="shared" si="38"/>
        <v>412</v>
      </c>
      <c r="AD87" s="75" t="s">
        <v>3037</v>
      </c>
      <c r="AE87" s="75" t="s">
        <v>3038</v>
      </c>
      <c r="AF87" s="75" t="str">
        <f t="shared" si="39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30"/>
        <v/>
      </c>
      <c r="C88" s="85"/>
      <c r="D88" s="80" t="str">
        <f t="shared" si="31"/>
        <v/>
      </c>
      <c r="E88" s="118"/>
      <c r="F88" s="80" t="str">
        <f t="shared" si="32"/>
        <v/>
      </c>
      <c r="G88" s="80" t="str">
        <f t="shared" si="33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34"/>
        <v/>
      </c>
      <c r="S88" s="75" t="str">
        <f t="shared" si="35"/>
        <v/>
      </c>
      <c r="T88" s="75" t="str">
        <f t="shared" si="36"/>
        <v/>
      </c>
      <c r="X88" s="75">
        <v>4124</v>
      </c>
      <c r="Y88" s="75" t="s">
        <v>114</v>
      </c>
      <c r="AA88" s="75" t="str">
        <f t="shared" si="37"/>
        <v>41</v>
      </c>
      <c r="AB88" s="75" t="str">
        <f t="shared" si="38"/>
        <v>412</v>
      </c>
      <c r="AD88" s="75" t="s">
        <v>3039</v>
      </c>
      <c r="AE88" s="75" t="s">
        <v>3040</v>
      </c>
      <c r="AF88" s="75" t="str">
        <f t="shared" si="39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30"/>
        <v/>
      </c>
      <c r="C89" s="85"/>
      <c r="D89" s="80" t="str">
        <f t="shared" si="31"/>
        <v/>
      </c>
      <c r="E89" s="118"/>
      <c r="F89" s="80" t="str">
        <f t="shared" si="32"/>
        <v/>
      </c>
      <c r="G89" s="80" t="str">
        <f t="shared" si="33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34"/>
        <v/>
      </c>
      <c r="S89" s="75" t="str">
        <f t="shared" si="35"/>
        <v/>
      </c>
      <c r="T89" s="75" t="str">
        <f t="shared" si="36"/>
        <v/>
      </c>
      <c r="X89" s="75">
        <v>4126</v>
      </c>
      <c r="Y89" s="75" t="s">
        <v>158</v>
      </c>
      <c r="AA89" s="75" t="str">
        <f t="shared" si="37"/>
        <v>41</v>
      </c>
      <c r="AB89" s="75" t="str">
        <f t="shared" si="38"/>
        <v>412</v>
      </c>
      <c r="AD89" s="75" t="s">
        <v>3041</v>
      </c>
      <c r="AE89" s="75" t="s">
        <v>3042</v>
      </c>
      <c r="AF89" s="75" t="str">
        <f t="shared" si="39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30"/>
        <v/>
      </c>
      <c r="C90" s="85"/>
      <c r="D90" s="80" t="str">
        <f t="shared" si="31"/>
        <v/>
      </c>
      <c r="E90" s="118"/>
      <c r="F90" s="80" t="str">
        <f t="shared" si="32"/>
        <v/>
      </c>
      <c r="G90" s="80" t="str">
        <f t="shared" si="33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34"/>
        <v/>
      </c>
      <c r="S90" s="75" t="str">
        <f t="shared" si="35"/>
        <v/>
      </c>
      <c r="T90" s="75" t="str">
        <f t="shared" si="36"/>
        <v/>
      </c>
      <c r="X90" s="75">
        <v>4211</v>
      </c>
      <c r="Y90" s="75" t="s">
        <v>172</v>
      </c>
      <c r="AA90" s="75" t="str">
        <f t="shared" si="37"/>
        <v>42</v>
      </c>
      <c r="AB90" s="75" t="str">
        <f t="shared" si="38"/>
        <v>421</v>
      </c>
      <c r="AD90" s="75" t="s">
        <v>3043</v>
      </c>
      <c r="AE90" s="75" t="s">
        <v>3044</v>
      </c>
      <c r="AF90" s="75" t="str">
        <f t="shared" si="39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30"/>
        <v/>
      </c>
      <c r="C91" s="85"/>
      <c r="D91" s="80" t="str">
        <f t="shared" si="31"/>
        <v/>
      </c>
      <c r="E91" s="118"/>
      <c r="F91" s="80" t="str">
        <f t="shared" si="32"/>
        <v/>
      </c>
      <c r="G91" s="80" t="str">
        <f t="shared" si="33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34"/>
        <v/>
      </c>
      <c r="S91" s="75" t="str">
        <f t="shared" si="35"/>
        <v/>
      </c>
      <c r="T91" s="75" t="str">
        <f t="shared" si="36"/>
        <v/>
      </c>
      <c r="X91" s="75">
        <v>4212</v>
      </c>
      <c r="Y91" s="75" t="s">
        <v>60</v>
      </c>
      <c r="AA91" s="75" t="str">
        <f t="shared" si="37"/>
        <v>42</v>
      </c>
      <c r="AB91" s="75" t="str">
        <f t="shared" si="38"/>
        <v>421</v>
      </c>
      <c r="AD91" s="75" t="s">
        <v>3045</v>
      </c>
      <c r="AE91" s="75" t="s">
        <v>3046</v>
      </c>
      <c r="AF91" s="75" t="str">
        <f t="shared" si="39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30"/>
        <v/>
      </c>
      <c r="C92" s="85"/>
      <c r="D92" s="80" t="str">
        <f t="shared" si="31"/>
        <v/>
      </c>
      <c r="E92" s="118"/>
      <c r="F92" s="80" t="str">
        <f t="shared" si="32"/>
        <v/>
      </c>
      <c r="G92" s="80" t="str">
        <f t="shared" si="33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34"/>
        <v/>
      </c>
      <c r="S92" s="75" t="str">
        <f t="shared" si="35"/>
        <v/>
      </c>
      <c r="T92" s="75" t="str">
        <f t="shared" si="36"/>
        <v/>
      </c>
      <c r="X92" s="75">
        <v>4213</v>
      </c>
      <c r="Y92" s="75" t="s">
        <v>159</v>
      </c>
      <c r="AA92" s="75" t="str">
        <f t="shared" si="37"/>
        <v>42</v>
      </c>
      <c r="AB92" s="75" t="str">
        <f t="shared" si="38"/>
        <v>421</v>
      </c>
      <c r="AD92" s="75" t="s">
        <v>3047</v>
      </c>
      <c r="AE92" s="75" t="s">
        <v>1171</v>
      </c>
      <c r="AF92" s="75" t="str">
        <f t="shared" si="39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30"/>
        <v/>
      </c>
      <c r="C93" s="85"/>
      <c r="D93" s="80" t="str">
        <f t="shared" si="31"/>
        <v/>
      </c>
      <c r="E93" s="118"/>
      <c r="F93" s="80" t="str">
        <f t="shared" si="32"/>
        <v/>
      </c>
      <c r="G93" s="80" t="str">
        <f t="shared" si="33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34"/>
        <v/>
      </c>
      <c r="S93" s="75" t="str">
        <f t="shared" si="35"/>
        <v/>
      </c>
      <c r="T93" s="75" t="str">
        <f t="shared" si="36"/>
        <v/>
      </c>
      <c r="X93" s="75">
        <v>4214</v>
      </c>
      <c r="Y93" s="75" t="s">
        <v>160</v>
      </c>
      <c r="AA93" s="75" t="str">
        <f t="shared" si="37"/>
        <v>42</v>
      </c>
      <c r="AB93" s="75" t="str">
        <f t="shared" si="38"/>
        <v>421</v>
      </c>
      <c r="AD93" s="75" t="s">
        <v>711</v>
      </c>
      <c r="AE93" s="75" t="s">
        <v>712</v>
      </c>
      <c r="AF93" s="75" t="str">
        <f t="shared" si="39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30"/>
        <v/>
      </c>
      <c r="C94" s="85"/>
      <c r="D94" s="80" t="str">
        <f t="shared" si="31"/>
        <v/>
      </c>
      <c r="E94" s="118"/>
      <c r="F94" s="80" t="str">
        <f t="shared" si="32"/>
        <v/>
      </c>
      <c r="G94" s="80" t="str">
        <f t="shared" si="33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34"/>
        <v/>
      </c>
      <c r="S94" s="75" t="str">
        <f t="shared" si="35"/>
        <v/>
      </c>
      <c r="T94" s="75" t="str">
        <f t="shared" si="36"/>
        <v/>
      </c>
      <c r="X94" s="75">
        <v>4221</v>
      </c>
      <c r="Y94" s="75" t="s">
        <v>95</v>
      </c>
      <c r="AA94" s="75" t="str">
        <f t="shared" si="37"/>
        <v>42</v>
      </c>
      <c r="AB94" s="75" t="str">
        <f t="shared" si="38"/>
        <v>422</v>
      </c>
      <c r="AD94" s="75" t="s">
        <v>713</v>
      </c>
      <c r="AE94" s="75" t="s">
        <v>714</v>
      </c>
      <c r="AF94" s="75" t="str">
        <f t="shared" si="39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30"/>
        <v/>
      </c>
      <c r="C95" s="85"/>
      <c r="D95" s="80" t="str">
        <f t="shared" si="31"/>
        <v/>
      </c>
      <c r="E95" s="118"/>
      <c r="F95" s="80" t="str">
        <f t="shared" si="32"/>
        <v/>
      </c>
      <c r="G95" s="80" t="str">
        <f t="shared" si="33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34"/>
        <v/>
      </c>
      <c r="S95" s="75" t="str">
        <f t="shared" si="35"/>
        <v/>
      </c>
      <c r="T95" s="75" t="str">
        <f t="shared" si="36"/>
        <v/>
      </c>
      <c r="X95" s="75">
        <v>4222</v>
      </c>
      <c r="Y95" s="75" t="s">
        <v>106</v>
      </c>
      <c r="AA95" s="75" t="str">
        <f t="shared" si="37"/>
        <v>42</v>
      </c>
      <c r="AB95" s="75" t="str">
        <f t="shared" si="38"/>
        <v>422</v>
      </c>
      <c r="AD95" s="75" t="s">
        <v>3048</v>
      </c>
      <c r="AE95" s="75" t="s">
        <v>3049</v>
      </c>
      <c r="AF95" s="75" t="str">
        <f t="shared" si="39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30"/>
        <v/>
      </c>
      <c r="C96" s="85"/>
      <c r="D96" s="80" t="str">
        <f t="shared" si="31"/>
        <v/>
      </c>
      <c r="E96" s="118"/>
      <c r="F96" s="80" t="str">
        <f t="shared" si="32"/>
        <v/>
      </c>
      <c r="G96" s="80" t="str">
        <f t="shared" si="33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34"/>
        <v/>
      </c>
      <c r="S96" s="75" t="str">
        <f t="shared" si="35"/>
        <v/>
      </c>
      <c r="T96" s="75" t="str">
        <f t="shared" si="36"/>
        <v/>
      </c>
      <c r="X96" s="75">
        <v>4223</v>
      </c>
      <c r="Y96" s="75" t="s">
        <v>119</v>
      </c>
      <c r="AA96" s="75" t="str">
        <f t="shared" si="37"/>
        <v>42</v>
      </c>
      <c r="AB96" s="75" t="str">
        <f t="shared" si="38"/>
        <v>422</v>
      </c>
      <c r="AD96" s="75" t="s">
        <v>3050</v>
      </c>
      <c r="AE96" s="75" t="s">
        <v>3051</v>
      </c>
      <c r="AF96" s="75" t="str">
        <f t="shared" si="39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30"/>
        <v/>
      </c>
      <c r="C97" s="85"/>
      <c r="D97" s="80" t="str">
        <f t="shared" si="31"/>
        <v/>
      </c>
      <c r="E97" s="118"/>
      <c r="F97" s="80" t="str">
        <f t="shared" si="32"/>
        <v/>
      </c>
      <c r="G97" s="80" t="str">
        <f t="shared" si="33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34"/>
        <v/>
      </c>
      <c r="S97" s="75" t="str">
        <f t="shared" si="35"/>
        <v/>
      </c>
      <c r="T97" s="75" t="str">
        <f t="shared" si="36"/>
        <v/>
      </c>
      <c r="X97" s="75">
        <v>4224</v>
      </c>
      <c r="Y97" s="75" t="s">
        <v>112</v>
      </c>
      <c r="AA97" s="75" t="str">
        <f t="shared" si="37"/>
        <v>42</v>
      </c>
      <c r="AB97" s="75" t="str">
        <f t="shared" si="38"/>
        <v>422</v>
      </c>
      <c r="AD97" s="75" t="s">
        <v>3052</v>
      </c>
      <c r="AE97" s="75" t="s">
        <v>3053</v>
      </c>
      <c r="AF97" s="75" t="str">
        <f t="shared" si="39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30"/>
        <v/>
      </c>
      <c r="C98" s="85"/>
      <c r="D98" s="80" t="str">
        <f t="shared" si="31"/>
        <v/>
      </c>
      <c r="E98" s="118"/>
      <c r="F98" s="80" t="str">
        <f t="shared" si="32"/>
        <v/>
      </c>
      <c r="G98" s="80" t="str">
        <f t="shared" si="33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34"/>
        <v/>
      </c>
      <c r="S98" s="75" t="str">
        <f t="shared" si="35"/>
        <v/>
      </c>
      <c r="T98" s="75" t="str">
        <f t="shared" si="36"/>
        <v/>
      </c>
      <c r="X98" s="75">
        <v>4225</v>
      </c>
      <c r="Y98" s="75" t="s">
        <v>116</v>
      </c>
      <c r="AA98" s="75" t="str">
        <f t="shared" si="37"/>
        <v>42</v>
      </c>
      <c r="AB98" s="75" t="str">
        <f t="shared" si="38"/>
        <v>422</v>
      </c>
      <c r="AD98" s="75" t="s">
        <v>3054</v>
      </c>
      <c r="AE98" s="75" t="s">
        <v>3055</v>
      </c>
      <c r="AF98" s="75" t="str">
        <f t="shared" si="39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30"/>
        <v/>
      </c>
      <c r="C99" s="85"/>
      <c r="D99" s="80" t="str">
        <f t="shared" si="31"/>
        <v/>
      </c>
      <c r="E99" s="118"/>
      <c r="F99" s="80" t="str">
        <f t="shared" si="32"/>
        <v/>
      </c>
      <c r="G99" s="80" t="str">
        <f t="shared" si="33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34"/>
        <v/>
      </c>
      <c r="S99" s="75" t="str">
        <f t="shared" si="35"/>
        <v/>
      </c>
      <c r="T99" s="75" t="str">
        <f t="shared" si="36"/>
        <v/>
      </c>
      <c r="X99" s="75">
        <v>4226</v>
      </c>
      <c r="Y99" s="75" t="s">
        <v>161</v>
      </c>
      <c r="AA99" s="75" t="str">
        <f t="shared" si="37"/>
        <v>42</v>
      </c>
      <c r="AB99" s="75" t="str">
        <f t="shared" si="38"/>
        <v>422</v>
      </c>
      <c r="AD99" s="75" t="s">
        <v>715</v>
      </c>
      <c r="AE99" s="75" t="s">
        <v>716</v>
      </c>
      <c r="AF99" s="75" t="str">
        <f t="shared" si="39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30"/>
        <v/>
      </c>
      <c r="C100" s="85"/>
      <c r="D100" s="80" t="str">
        <f t="shared" si="31"/>
        <v/>
      </c>
      <c r="E100" s="118"/>
      <c r="F100" s="80" t="str">
        <f t="shared" si="32"/>
        <v/>
      </c>
      <c r="G100" s="80" t="str">
        <f t="shared" si="33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34"/>
        <v/>
      </c>
      <c r="S100" s="75" t="str">
        <f t="shared" si="35"/>
        <v/>
      </c>
      <c r="T100" s="75" t="str">
        <f t="shared" si="36"/>
        <v/>
      </c>
      <c r="X100" s="75">
        <v>4227</v>
      </c>
      <c r="Y100" s="75" t="s">
        <v>129</v>
      </c>
      <c r="AA100" s="75" t="str">
        <f t="shared" si="37"/>
        <v>42</v>
      </c>
      <c r="AB100" s="75" t="str">
        <f t="shared" si="38"/>
        <v>422</v>
      </c>
      <c r="AD100" s="75" t="s">
        <v>717</v>
      </c>
      <c r="AE100" s="75" t="s">
        <v>718</v>
      </c>
      <c r="AF100" s="75" t="str">
        <f t="shared" si="39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30"/>
        <v/>
      </c>
      <c r="C101" s="85"/>
      <c r="D101" s="80" t="str">
        <f t="shared" si="31"/>
        <v/>
      </c>
      <c r="E101" s="118"/>
      <c r="F101" s="80" t="str">
        <f t="shared" si="32"/>
        <v/>
      </c>
      <c r="G101" s="80" t="str">
        <f t="shared" si="33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34"/>
        <v/>
      </c>
      <c r="S101" s="75" t="str">
        <f t="shared" si="35"/>
        <v/>
      </c>
      <c r="T101" s="75" t="str">
        <f t="shared" si="36"/>
        <v/>
      </c>
      <c r="X101" s="75">
        <v>4231</v>
      </c>
      <c r="Y101" s="75" t="s">
        <v>162</v>
      </c>
      <c r="AA101" s="75" t="str">
        <f t="shared" si="37"/>
        <v>42</v>
      </c>
      <c r="AB101" s="75" t="str">
        <f t="shared" si="38"/>
        <v>423</v>
      </c>
      <c r="AD101" s="75" t="s">
        <v>719</v>
      </c>
      <c r="AE101" s="75" t="s">
        <v>720</v>
      </c>
      <c r="AF101" s="75" t="str">
        <f t="shared" si="39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30"/>
        <v/>
      </c>
      <c r="C102" s="85"/>
      <c r="D102" s="80" t="str">
        <f t="shared" si="31"/>
        <v/>
      </c>
      <c r="E102" s="118"/>
      <c r="F102" s="80" t="str">
        <f t="shared" si="32"/>
        <v/>
      </c>
      <c r="G102" s="80" t="str">
        <f t="shared" si="33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34"/>
        <v/>
      </c>
      <c r="S102" s="75" t="str">
        <f t="shared" si="35"/>
        <v/>
      </c>
      <c r="T102" s="75" t="str">
        <f t="shared" si="36"/>
        <v/>
      </c>
      <c r="X102" s="75">
        <v>4233</v>
      </c>
      <c r="Y102" s="75" t="s">
        <v>170</v>
      </c>
      <c r="AA102" s="75" t="str">
        <f t="shared" si="37"/>
        <v>42</v>
      </c>
      <c r="AB102" s="75" t="str">
        <f t="shared" si="38"/>
        <v>423</v>
      </c>
      <c r="AD102" s="75" t="s">
        <v>721</v>
      </c>
      <c r="AE102" s="75" t="s">
        <v>722</v>
      </c>
      <c r="AF102" s="75" t="str">
        <f t="shared" si="39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30"/>
        <v/>
      </c>
      <c r="C103" s="85"/>
      <c r="D103" s="80" t="str">
        <f t="shared" si="31"/>
        <v/>
      </c>
      <c r="E103" s="118"/>
      <c r="F103" s="80" t="str">
        <f t="shared" si="32"/>
        <v/>
      </c>
      <c r="G103" s="80" t="str">
        <f t="shared" si="33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34"/>
        <v/>
      </c>
      <c r="S103" s="75" t="str">
        <f t="shared" si="35"/>
        <v/>
      </c>
      <c r="T103" s="75" t="str">
        <f t="shared" si="36"/>
        <v/>
      </c>
      <c r="X103" s="75">
        <v>4241</v>
      </c>
      <c r="Y103" s="75" t="s">
        <v>107</v>
      </c>
      <c r="AA103" s="75" t="str">
        <f t="shared" si="37"/>
        <v>42</v>
      </c>
      <c r="AB103" s="75" t="str">
        <f t="shared" si="38"/>
        <v>424</v>
      </c>
      <c r="AD103" s="75" t="s">
        <v>723</v>
      </c>
      <c r="AE103" s="75" t="s">
        <v>724</v>
      </c>
      <c r="AF103" s="75" t="str">
        <f t="shared" si="39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30"/>
        <v/>
      </c>
      <c r="C104" s="85"/>
      <c r="D104" s="80" t="str">
        <f t="shared" si="31"/>
        <v/>
      </c>
      <c r="E104" s="118"/>
      <c r="F104" s="80" t="str">
        <f t="shared" si="32"/>
        <v/>
      </c>
      <c r="G104" s="80" t="str">
        <f t="shared" si="33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34"/>
        <v/>
      </c>
      <c r="S104" s="75" t="str">
        <f t="shared" si="35"/>
        <v/>
      </c>
      <c r="T104" s="75" t="str">
        <f t="shared" si="36"/>
        <v/>
      </c>
      <c r="X104" s="75">
        <v>4242</v>
      </c>
      <c r="Y104" s="75" t="s">
        <v>139</v>
      </c>
      <c r="AA104" s="75" t="str">
        <f t="shared" si="37"/>
        <v>42</v>
      </c>
      <c r="AB104" s="75" t="str">
        <f t="shared" si="38"/>
        <v>424</v>
      </c>
      <c r="AD104" s="75" t="s">
        <v>725</v>
      </c>
      <c r="AE104" s="75" t="s">
        <v>726</v>
      </c>
      <c r="AF104" s="75" t="str">
        <f t="shared" si="39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30"/>
        <v/>
      </c>
      <c r="C105" s="85"/>
      <c r="D105" s="80" t="str">
        <f t="shared" si="31"/>
        <v/>
      </c>
      <c r="E105" s="118"/>
      <c r="F105" s="80" t="str">
        <f t="shared" si="32"/>
        <v/>
      </c>
      <c r="G105" s="80" t="str">
        <f t="shared" si="33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34"/>
        <v/>
      </c>
      <c r="S105" s="75" t="str">
        <f t="shared" si="35"/>
        <v/>
      </c>
      <c r="T105" s="75" t="str">
        <f t="shared" si="36"/>
        <v/>
      </c>
      <c r="X105" s="75">
        <v>4244</v>
      </c>
      <c r="Y105" s="75" t="s">
        <v>171</v>
      </c>
      <c r="AA105" s="75" t="str">
        <f t="shared" si="37"/>
        <v>42</v>
      </c>
      <c r="AB105" s="75" t="str">
        <f t="shared" si="38"/>
        <v>424</v>
      </c>
      <c r="AD105" s="75" t="s">
        <v>727</v>
      </c>
      <c r="AE105" s="75" t="s">
        <v>728</v>
      </c>
      <c r="AF105" s="75" t="str">
        <f t="shared" si="39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30"/>
        <v/>
      </c>
      <c r="C106" s="85"/>
      <c r="D106" s="80" t="str">
        <f t="shared" si="31"/>
        <v/>
      </c>
      <c r="E106" s="118"/>
      <c r="F106" s="80" t="str">
        <f t="shared" si="32"/>
        <v/>
      </c>
      <c r="G106" s="80" t="str">
        <f t="shared" si="33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34"/>
        <v/>
      </c>
      <c r="S106" s="75" t="str">
        <f t="shared" si="35"/>
        <v/>
      </c>
      <c r="T106" s="75" t="str">
        <f t="shared" si="36"/>
        <v/>
      </c>
      <c r="X106" s="75">
        <v>4251</v>
      </c>
      <c r="Y106" s="75" t="s">
        <v>163</v>
      </c>
      <c r="AA106" s="75" t="str">
        <f t="shared" si="37"/>
        <v>42</v>
      </c>
      <c r="AB106" s="75" t="str">
        <f t="shared" si="38"/>
        <v>425</v>
      </c>
      <c r="AD106" s="75" t="s">
        <v>729</v>
      </c>
      <c r="AE106" s="75" t="s">
        <v>730</v>
      </c>
      <c r="AF106" s="75" t="str">
        <f t="shared" si="39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30"/>
        <v/>
      </c>
      <c r="C107" s="85"/>
      <c r="D107" s="80" t="str">
        <f t="shared" si="31"/>
        <v/>
      </c>
      <c r="E107" s="118"/>
      <c r="F107" s="80" t="str">
        <f t="shared" si="32"/>
        <v/>
      </c>
      <c r="G107" s="80" t="str">
        <f t="shared" si="33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34"/>
        <v/>
      </c>
      <c r="S107" s="75" t="str">
        <f t="shared" si="35"/>
        <v/>
      </c>
      <c r="T107" s="75" t="str">
        <f t="shared" si="36"/>
        <v/>
      </c>
      <c r="X107" s="75">
        <v>4252</v>
      </c>
      <c r="Y107" s="75" t="s">
        <v>164</v>
      </c>
      <c r="AA107" s="75" t="str">
        <f t="shared" si="37"/>
        <v>42</v>
      </c>
      <c r="AB107" s="75" t="str">
        <f t="shared" si="38"/>
        <v>425</v>
      </c>
      <c r="AD107" s="75" t="s">
        <v>731</v>
      </c>
      <c r="AE107" s="75" t="s">
        <v>732</v>
      </c>
      <c r="AF107" s="75" t="str">
        <f t="shared" si="39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30"/>
        <v/>
      </c>
      <c r="C108" s="85"/>
      <c r="D108" s="80" t="str">
        <f t="shared" si="31"/>
        <v/>
      </c>
      <c r="E108" s="118"/>
      <c r="F108" s="80" t="str">
        <f t="shared" si="32"/>
        <v/>
      </c>
      <c r="G108" s="80" t="str">
        <f t="shared" si="33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34"/>
        <v/>
      </c>
      <c r="S108" s="75" t="str">
        <f t="shared" si="35"/>
        <v/>
      </c>
      <c r="T108" s="75" t="str">
        <f t="shared" si="36"/>
        <v/>
      </c>
      <c r="X108" s="75">
        <v>4262</v>
      </c>
      <c r="Y108" s="75" t="s">
        <v>108</v>
      </c>
      <c r="AA108" s="75" t="str">
        <f t="shared" si="37"/>
        <v>42</v>
      </c>
      <c r="AB108" s="75" t="str">
        <f t="shared" si="38"/>
        <v>426</v>
      </c>
      <c r="AD108" s="75" t="s">
        <v>733</v>
      </c>
      <c r="AE108" s="75" t="s">
        <v>734</v>
      </c>
      <c r="AF108" s="75" t="str">
        <f t="shared" si="39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30"/>
        <v/>
      </c>
      <c r="C109" s="85"/>
      <c r="D109" s="80" t="str">
        <f t="shared" si="31"/>
        <v/>
      </c>
      <c r="E109" s="118"/>
      <c r="F109" s="80" t="str">
        <f t="shared" si="32"/>
        <v/>
      </c>
      <c r="G109" s="80" t="str">
        <f t="shared" si="33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34"/>
        <v/>
      </c>
      <c r="S109" s="75" t="str">
        <f t="shared" si="35"/>
        <v/>
      </c>
      <c r="T109" s="75" t="str">
        <f t="shared" si="36"/>
        <v/>
      </c>
      <c r="X109" s="75">
        <v>4263</v>
      </c>
      <c r="Y109" s="75" t="s">
        <v>165</v>
      </c>
      <c r="AA109" s="75" t="str">
        <f t="shared" si="37"/>
        <v>42</v>
      </c>
      <c r="AB109" s="75" t="str">
        <f t="shared" si="38"/>
        <v>426</v>
      </c>
      <c r="AD109" s="75" t="s">
        <v>735</v>
      </c>
      <c r="AE109" s="75" t="s">
        <v>736</v>
      </c>
      <c r="AF109" s="75" t="str">
        <f t="shared" si="39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30"/>
        <v/>
      </c>
      <c r="C110" s="85"/>
      <c r="D110" s="80" t="str">
        <f t="shared" si="31"/>
        <v/>
      </c>
      <c r="E110" s="118"/>
      <c r="F110" s="80" t="str">
        <f t="shared" si="32"/>
        <v/>
      </c>
      <c r="G110" s="80" t="str">
        <f t="shared" si="33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34"/>
        <v/>
      </c>
      <c r="S110" s="75" t="str">
        <f t="shared" si="35"/>
        <v/>
      </c>
      <c r="T110" s="75" t="str">
        <f t="shared" si="36"/>
        <v/>
      </c>
      <c r="X110" s="75">
        <v>4264</v>
      </c>
      <c r="Y110" s="75" t="s">
        <v>120</v>
      </c>
      <c r="AA110" s="75" t="str">
        <f t="shared" si="37"/>
        <v>42</v>
      </c>
      <c r="AB110" s="75" t="str">
        <f t="shared" si="38"/>
        <v>426</v>
      </c>
      <c r="AD110" s="75" t="s">
        <v>1271</v>
      </c>
      <c r="AE110" s="75" t="s">
        <v>1272</v>
      </c>
      <c r="AF110" s="75" t="str">
        <f t="shared" si="39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30"/>
        <v/>
      </c>
      <c r="C111" s="85"/>
      <c r="D111" s="80" t="str">
        <f t="shared" si="31"/>
        <v/>
      </c>
      <c r="E111" s="118"/>
      <c r="F111" s="80" t="str">
        <f t="shared" si="32"/>
        <v/>
      </c>
      <c r="G111" s="80" t="str">
        <f t="shared" si="33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34"/>
        <v/>
      </c>
      <c r="S111" s="75" t="str">
        <f t="shared" si="35"/>
        <v/>
      </c>
      <c r="T111" s="75" t="str">
        <f t="shared" si="36"/>
        <v/>
      </c>
      <c r="X111" s="75">
        <v>4312</v>
      </c>
      <c r="Y111" s="75" t="s">
        <v>122</v>
      </c>
      <c r="AA111" s="75" t="str">
        <f t="shared" si="37"/>
        <v>43</v>
      </c>
      <c r="AB111" s="75" t="str">
        <f t="shared" si="38"/>
        <v>431</v>
      </c>
      <c r="AD111" s="75" t="s">
        <v>1273</v>
      </c>
      <c r="AE111" s="75" t="s">
        <v>1274</v>
      </c>
      <c r="AF111" s="75" t="str">
        <f t="shared" si="39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30"/>
        <v/>
      </c>
      <c r="C112" s="85"/>
      <c r="D112" s="80" t="str">
        <f t="shared" si="31"/>
        <v/>
      </c>
      <c r="E112" s="118"/>
      <c r="F112" s="80" t="str">
        <f t="shared" si="32"/>
        <v/>
      </c>
      <c r="G112" s="80" t="str">
        <f t="shared" si="33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34"/>
        <v/>
      </c>
      <c r="S112" s="75" t="str">
        <f t="shared" si="35"/>
        <v/>
      </c>
      <c r="T112" s="75" t="str">
        <f t="shared" si="36"/>
        <v/>
      </c>
      <c r="X112" s="75">
        <v>4411</v>
      </c>
      <c r="Y112" s="75" t="s">
        <v>166</v>
      </c>
      <c r="AA112" s="75" t="str">
        <f t="shared" si="37"/>
        <v>44</v>
      </c>
      <c r="AB112" s="75" t="str">
        <f t="shared" si="38"/>
        <v>441</v>
      </c>
      <c r="AD112" s="75" t="s">
        <v>1275</v>
      </c>
      <c r="AE112" s="75" t="s">
        <v>1276</v>
      </c>
      <c r="AF112" s="75" t="str">
        <f t="shared" si="39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30"/>
        <v/>
      </c>
      <c r="C113" s="85"/>
      <c r="D113" s="80" t="str">
        <f t="shared" si="31"/>
        <v/>
      </c>
      <c r="E113" s="118"/>
      <c r="F113" s="80" t="str">
        <f t="shared" si="32"/>
        <v/>
      </c>
      <c r="G113" s="80" t="str">
        <f t="shared" si="33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34"/>
        <v/>
      </c>
      <c r="S113" s="75" t="str">
        <f t="shared" si="35"/>
        <v/>
      </c>
      <c r="T113" s="75" t="str">
        <f t="shared" si="36"/>
        <v/>
      </c>
      <c r="X113" s="75">
        <v>4511</v>
      </c>
      <c r="Y113" s="75" t="s">
        <v>121</v>
      </c>
      <c r="AA113" s="75" t="str">
        <f t="shared" si="37"/>
        <v>45</v>
      </c>
      <c r="AB113" s="75" t="str">
        <f t="shared" si="38"/>
        <v>451</v>
      </c>
      <c r="AD113" s="75" t="s">
        <v>1277</v>
      </c>
      <c r="AE113" s="75" t="s">
        <v>1278</v>
      </c>
      <c r="AF113" s="75" t="str">
        <f t="shared" si="39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30"/>
        <v/>
      </c>
      <c r="C114" s="85"/>
      <c r="D114" s="80" t="str">
        <f t="shared" si="31"/>
        <v/>
      </c>
      <c r="E114" s="118"/>
      <c r="F114" s="80" t="str">
        <f t="shared" si="32"/>
        <v/>
      </c>
      <c r="G114" s="80" t="str">
        <f t="shared" si="33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34"/>
        <v/>
      </c>
      <c r="S114" s="75" t="str">
        <f t="shared" si="35"/>
        <v/>
      </c>
      <c r="T114" s="75" t="str">
        <f t="shared" si="36"/>
        <v/>
      </c>
      <c r="X114" s="75">
        <v>4521</v>
      </c>
      <c r="Y114" s="75" t="s">
        <v>140</v>
      </c>
      <c r="AA114" s="75" t="str">
        <f t="shared" si="37"/>
        <v>45</v>
      </c>
      <c r="AB114" s="75" t="str">
        <f t="shared" si="38"/>
        <v>452</v>
      </c>
      <c r="AD114" s="75" t="s">
        <v>1279</v>
      </c>
      <c r="AE114" s="75" t="s">
        <v>1280</v>
      </c>
      <c r="AF114" s="75" t="str">
        <f t="shared" si="39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30"/>
        <v/>
      </c>
      <c r="C115" s="85"/>
      <c r="D115" s="80" t="str">
        <f t="shared" si="31"/>
        <v/>
      </c>
      <c r="E115" s="118"/>
      <c r="F115" s="80" t="str">
        <f t="shared" si="32"/>
        <v/>
      </c>
      <c r="G115" s="80" t="str">
        <f t="shared" si="33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34"/>
        <v/>
      </c>
      <c r="S115" s="75" t="str">
        <f t="shared" si="35"/>
        <v/>
      </c>
      <c r="T115" s="75" t="str">
        <f t="shared" si="36"/>
        <v/>
      </c>
      <c r="X115" s="75">
        <v>4531</v>
      </c>
      <c r="Y115" s="75" t="s">
        <v>183</v>
      </c>
      <c r="AA115" s="75" t="str">
        <f t="shared" si="37"/>
        <v>45</v>
      </c>
      <c r="AB115" s="75" t="str">
        <f t="shared" si="38"/>
        <v>453</v>
      </c>
      <c r="AD115" s="75" t="s">
        <v>1281</v>
      </c>
      <c r="AE115" s="75" t="s">
        <v>1282</v>
      </c>
      <c r="AF115" s="75" t="str">
        <f t="shared" si="39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30"/>
        <v/>
      </c>
      <c r="C116" s="85"/>
      <c r="D116" s="80" t="str">
        <f t="shared" si="31"/>
        <v/>
      </c>
      <c r="E116" s="118"/>
      <c r="F116" s="80" t="str">
        <f t="shared" si="32"/>
        <v/>
      </c>
      <c r="G116" s="80" t="str">
        <f t="shared" si="33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34"/>
        <v/>
      </c>
      <c r="S116" s="75" t="str">
        <f t="shared" si="35"/>
        <v/>
      </c>
      <c r="T116" s="75" t="str">
        <f t="shared" si="36"/>
        <v/>
      </c>
      <c r="X116" s="75">
        <v>4541</v>
      </c>
      <c r="Y116" s="75" t="s">
        <v>135</v>
      </c>
      <c r="AA116" s="75" t="str">
        <f t="shared" si="37"/>
        <v>45</v>
      </c>
      <c r="AB116" s="75" t="str">
        <f t="shared" si="38"/>
        <v>454</v>
      </c>
      <c r="AD116" s="75" t="s">
        <v>1283</v>
      </c>
      <c r="AE116" s="75" t="s">
        <v>1284</v>
      </c>
      <c r="AF116" s="75" t="str">
        <f t="shared" si="39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30"/>
        <v/>
      </c>
      <c r="C117" s="85"/>
      <c r="D117" s="80" t="str">
        <f t="shared" si="31"/>
        <v/>
      </c>
      <c r="E117" s="118"/>
      <c r="F117" s="80" t="str">
        <f t="shared" si="32"/>
        <v/>
      </c>
      <c r="G117" s="80" t="str">
        <f t="shared" si="33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34"/>
        <v/>
      </c>
      <c r="S117" s="75" t="str">
        <f t="shared" si="35"/>
        <v/>
      </c>
      <c r="T117" s="75" t="str">
        <f t="shared" si="36"/>
        <v/>
      </c>
      <c r="X117" s="75">
        <v>5121</v>
      </c>
      <c r="Y117" s="75" t="s">
        <v>191</v>
      </c>
      <c r="AA117" s="75" t="str">
        <f t="shared" si="37"/>
        <v>51</v>
      </c>
      <c r="AB117" s="75" t="str">
        <f t="shared" si="38"/>
        <v>512</v>
      </c>
      <c r="AD117" s="75" t="s">
        <v>1285</v>
      </c>
      <c r="AE117" s="75" t="s">
        <v>1286</v>
      </c>
      <c r="AF117" s="75" t="str">
        <f t="shared" si="39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30"/>
        <v/>
      </c>
      <c r="C118" s="85"/>
      <c r="D118" s="80" t="str">
        <f t="shared" si="31"/>
        <v/>
      </c>
      <c r="E118" s="118"/>
      <c r="F118" s="80" t="str">
        <f t="shared" si="32"/>
        <v/>
      </c>
      <c r="G118" s="80" t="str">
        <f t="shared" si="33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34"/>
        <v/>
      </c>
      <c r="S118" s="75" t="str">
        <f t="shared" si="35"/>
        <v/>
      </c>
      <c r="T118" s="75" t="str">
        <f t="shared" si="36"/>
        <v/>
      </c>
      <c r="X118" s="75">
        <v>5443</v>
      </c>
      <c r="Y118" s="75" t="s">
        <v>167</v>
      </c>
      <c r="AA118" s="75" t="str">
        <f t="shared" si="37"/>
        <v>54</v>
      </c>
      <c r="AB118" s="75" t="str">
        <f t="shared" si="38"/>
        <v>544</v>
      </c>
      <c r="AD118" s="75" t="s">
        <v>1287</v>
      </c>
      <c r="AE118" s="75" t="s">
        <v>1288</v>
      </c>
      <c r="AF118" s="75" t="str">
        <f t="shared" si="39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30"/>
        <v/>
      </c>
      <c r="C119" s="85"/>
      <c r="D119" s="80" t="str">
        <f t="shared" si="31"/>
        <v/>
      </c>
      <c r="E119" s="118"/>
      <c r="F119" s="80" t="str">
        <f t="shared" si="32"/>
        <v/>
      </c>
      <c r="G119" s="80" t="str">
        <f t="shared" si="33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34"/>
        <v/>
      </c>
      <c r="S119" s="75" t="str">
        <f t="shared" si="35"/>
        <v/>
      </c>
      <c r="T119" s="75" t="str">
        <f t="shared" si="36"/>
        <v/>
      </c>
      <c r="X119" s="75">
        <v>5121</v>
      </c>
      <c r="Y119" s="75" t="s">
        <v>639</v>
      </c>
      <c r="AA119" s="75" t="str">
        <f t="shared" si="37"/>
        <v>51</v>
      </c>
      <c r="AB119" s="75" t="str">
        <f t="shared" si="38"/>
        <v>512</v>
      </c>
      <c r="AD119" s="75" t="s">
        <v>1289</v>
      </c>
      <c r="AE119" s="75" t="s">
        <v>1290</v>
      </c>
      <c r="AF119" s="75" t="str">
        <f t="shared" si="39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30"/>
        <v/>
      </c>
      <c r="C120" s="85"/>
      <c r="D120" s="80" t="str">
        <f t="shared" si="31"/>
        <v/>
      </c>
      <c r="E120" s="118"/>
      <c r="F120" s="80" t="str">
        <f t="shared" si="32"/>
        <v/>
      </c>
      <c r="G120" s="80" t="str">
        <f t="shared" si="33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34"/>
        <v/>
      </c>
      <c r="S120" s="75" t="str">
        <f t="shared" si="35"/>
        <v/>
      </c>
      <c r="T120" s="75" t="str">
        <f t="shared" si="36"/>
        <v/>
      </c>
      <c r="X120" s="75">
        <v>5122</v>
      </c>
      <c r="Y120" s="75" t="s">
        <v>640</v>
      </c>
      <c r="AA120" s="75" t="str">
        <f t="shared" si="37"/>
        <v>51</v>
      </c>
      <c r="AB120" s="75" t="str">
        <f t="shared" si="38"/>
        <v>512</v>
      </c>
      <c r="AD120" s="75" t="s">
        <v>1291</v>
      </c>
      <c r="AE120" s="75" t="s">
        <v>1292</v>
      </c>
      <c r="AF120" s="75" t="str">
        <f t="shared" si="39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30"/>
        <v/>
      </c>
      <c r="C121" s="85"/>
      <c r="D121" s="80" t="str">
        <f t="shared" si="31"/>
        <v/>
      </c>
      <c r="E121" s="118"/>
      <c r="F121" s="80" t="str">
        <f t="shared" si="32"/>
        <v/>
      </c>
      <c r="G121" s="80" t="str">
        <f t="shared" si="33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34"/>
        <v/>
      </c>
      <c r="S121" s="75" t="str">
        <f t="shared" si="35"/>
        <v/>
      </c>
      <c r="T121" s="75" t="str">
        <f t="shared" si="36"/>
        <v/>
      </c>
      <c r="X121" s="75">
        <v>5141</v>
      </c>
      <c r="Y121" s="75" t="s">
        <v>641</v>
      </c>
      <c r="AA121" s="75" t="str">
        <f t="shared" si="37"/>
        <v>51</v>
      </c>
      <c r="AB121" s="75" t="str">
        <f t="shared" si="38"/>
        <v>514</v>
      </c>
      <c r="AD121" s="75" t="s">
        <v>1293</v>
      </c>
      <c r="AE121" s="75" t="s">
        <v>1294</v>
      </c>
      <c r="AF121" s="75" t="str">
        <f t="shared" si="39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30"/>
        <v/>
      </c>
      <c r="C122" s="85"/>
      <c r="D122" s="80" t="str">
        <f t="shared" si="31"/>
        <v/>
      </c>
      <c r="E122" s="118"/>
      <c r="F122" s="80" t="str">
        <f t="shared" si="32"/>
        <v/>
      </c>
      <c r="G122" s="80" t="str">
        <f t="shared" si="33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34"/>
        <v/>
      </c>
      <c r="S122" s="75" t="str">
        <f t="shared" si="35"/>
        <v/>
      </c>
      <c r="T122" s="75" t="str">
        <f t="shared" si="36"/>
        <v/>
      </c>
      <c r="X122" s="75">
        <v>5181</v>
      </c>
      <c r="Y122" s="75" t="s">
        <v>642</v>
      </c>
      <c r="AA122" s="75" t="str">
        <f t="shared" si="37"/>
        <v>51</v>
      </c>
      <c r="AB122" s="75" t="str">
        <f t="shared" si="38"/>
        <v>518</v>
      </c>
      <c r="AD122" s="75" t="s">
        <v>1295</v>
      </c>
      <c r="AE122" s="75" t="s">
        <v>1296</v>
      </c>
      <c r="AF122" s="75" t="str">
        <f t="shared" si="39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30"/>
        <v/>
      </c>
      <c r="C123" s="85"/>
      <c r="D123" s="80" t="str">
        <f t="shared" si="31"/>
        <v/>
      </c>
      <c r="E123" s="118"/>
      <c r="F123" s="80" t="str">
        <f t="shared" si="32"/>
        <v/>
      </c>
      <c r="G123" s="80" t="str">
        <f t="shared" si="33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34"/>
        <v/>
      </c>
      <c r="S123" s="75" t="str">
        <f t="shared" si="35"/>
        <v/>
      </c>
      <c r="T123" s="75" t="str">
        <f t="shared" si="36"/>
        <v/>
      </c>
      <c r="X123" s="75">
        <v>5183</v>
      </c>
      <c r="Y123" s="75" t="s">
        <v>643</v>
      </c>
      <c r="AA123" s="75" t="str">
        <f t="shared" si="37"/>
        <v>51</v>
      </c>
      <c r="AB123" s="75" t="str">
        <f t="shared" si="38"/>
        <v>518</v>
      </c>
      <c r="AD123" s="75" t="s">
        <v>1297</v>
      </c>
      <c r="AE123" s="75" t="s">
        <v>1298</v>
      </c>
      <c r="AF123" s="75" t="str">
        <f t="shared" si="39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30"/>
        <v/>
      </c>
      <c r="C124" s="85"/>
      <c r="D124" s="80" t="str">
        <f t="shared" si="31"/>
        <v/>
      </c>
      <c r="E124" s="118"/>
      <c r="F124" s="80" t="str">
        <f t="shared" si="32"/>
        <v/>
      </c>
      <c r="G124" s="80" t="str">
        <f t="shared" si="33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34"/>
        <v/>
      </c>
      <c r="S124" s="75" t="str">
        <f t="shared" si="35"/>
        <v/>
      </c>
      <c r="T124" s="75" t="str">
        <f t="shared" si="36"/>
        <v/>
      </c>
      <c r="X124" s="75">
        <v>5422</v>
      </c>
      <c r="Y124" s="75" t="s">
        <v>644</v>
      </c>
      <c r="AA124" s="75" t="str">
        <f t="shared" si="37"/>
        <v>54</v>
      </c>
      <c r="AB124" s="75" t="str">
        <f t="shared" si="38"/>
        <v>542</v>
      </c>
      <c r="AD124" s="75" t="s">
        <v>1299</v>
      </c>
      <c r="AE124" s="75" t="s">
        <v>1300</v>
      </c>
      <c r="AF124" s="75" t="str">
        <f t="shared" si="39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30"/>
        <v/>
      </c>
      <c r="C125" s="85"/>
      <c r="D125" s="80" t="str">
        <f t="shared" si="31"/>
        <v/>
      </c>
      <c r="E125" s="118"/>
      <c r="F125" s="80" t="str">
        <f t="shared" si="32"/>
        <v/>
      </c>
      <c r="G125" s="80" t="str">
        <f t="shared" si="33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34"/>
        <v/>
      </c>
      <c r="S125" s="75" t="str">
        <f t="shared" si="35"/>
        <v/>
      </c>
      <c r="T125" s="75" t="str">
        <f t="shared" si="36"/>
        <v/>
      </c>
      <c r="X125" s="75">
        <v>5431</v>
      </c>
      <c r="Y125" s="75" t="s">
        <v>264</v>
      </c>
      <c r="AA125" s="75" t="str">
        <f t="shared" si="37"/>
        <v>54</v>
      </c>
      <c r="AB125" s="75" t="str">
        <f t="shared" si="38"/>
        <v>543</v>
      </c>
      <c r="AD125" s="75" t="s">
        <v>1301</v>
      </c>
      <c r="AE125" s="75" t="s">
        <v>1302</v>
      </c>
      <c r="AF125" s="75" t="str">
        <f t="shared" si="39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30"/>
        <v/>
      </c>
      <c r="C126" s="85"/>
      <c r="D126" s="80" t="str">
        <f t="shared" si="31"/>
        <v/>
      </c>
      <c r="E126" s="118"/>
      <c r="F126" s="80" t="str">
        <f t="shared" si="32"/>
        <v/>
      </c>
      <c r="G126" s="80" t="str">
        <f t="shared" si="33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34"/>
        <v/>
      </c>
      <c r="S126" s="75" t="str">
        <f t="shared" si="35"/>
        <v/>
      </c>
      <c r="T126" s="75" t="str">
        <f t="shared" si="36"/>
        <v/>
      </c>
      <c r="X126" s="75">
        <v>5443</v>
      </c>
      <c r="Y126" s="75" t="s">
        <v>645</v>
      </c>
      <c r="AA126" s="75" t="str">
        <f t="shared" si="37"/>
        <v>54</v>
      </c>
      <c r="AB126" s="75" t="str">
        <f t="shared" si="38"/>
        <v>544</v>
      </c>
      <c r="AD126" s="75" t="s">
        <v>1303</v>
      </c>
      <c r="AE126" s="75" t="s">
        <v>1304</v>
      </c>
      <c r="AF126" s="75" t="str">
        <f t="shared" si="39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30"/>
        <v/>
      </c>
      <c r="C127" s="85"/>
      <c r="D127" s="80" t="str">
        <f t="shared" si="31"/>
        <v/>
      </c>
      <c r="E127" s="118"/>
      <c r="F127" s="80" t="str">
        <f t="shared" si="32"/>
        <v/>
      </c>
      <c r="G127" s="80" t="str">
        <f t="shared" si="33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34"/>
        <v/>
      </c>
      <c r="S127" s="75" t="str">
        <f t="shared" si="35"/>
        <v/>
      </c>
      <c r="T127" s="75" t="str">
        <f t="shared" si="36"/>
        <v/>
      </c>
      <c r="X127" s="75">
        <v>5445</v>
      </c>
      <c r="Y127" s="75" t="s">
        <v>646</v>
      </c>
      <c r="AA127" s="75" t="str">
        <f t="shared" si="37"/>
        <v>54</v>
      </c>
      <c r="AB127" s="75" t="str">
        <f t="shared" si="38"/>
        <v>544</v>
      </c>
      <c r="AD127" s="75" t="s">
        <v>1305</v>
      </c>
      <c r="AE127" s="75" t="s">
        <v>1306</v>
      </c>
      <c r="AF127" s="75" t="str">
        <f t="shared" si="39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30"/>
        <v/>
      </c>
      <c r="C128" s="85"/>
      <c r="D128" s="80" t="str">
        <f t="shared" si="31"/>
        <v/>
      </c>
      <c r="E128" s="118"/>
      <c r="F128" s="80" t="str">
        <f t="shared" si="32"/>
        <v/>
      </c>
      <c r="G128" s="80" t="str">
        <f t="shared" si="33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34"/>
        <v/>
      </c>
      <c r="S128" s="75" t="str">
        <f t="shared" si="35"/>
        <v/>
      </c>
      <c r="T128" s="75" t="str">
        <f t="shared" si="36"/>
        <v/>
      </c>
      <c r="X128" s="75">
        <v>5453</v>
      </c>
      <c r="Y128" s="75" t="s">
        <v>647</v>
      </c>
      <c r="AA128" s="75" t="str">
        <f t="shared" si="37"/>
        <v>54</v>
      </c>
      <c r="AB128" s="75" t="str">
        <f t="shared" si="38"/>
        <v>545</v>
      </c>
      <c r="AD128" s="75" t="s">
        <v>1307</v>
      </c>
      <c r="AE128" s="75" t="s">
        <v>1308</v>
      </c>
      <c r="AF128" s="75" t="str">
        <f t="shared" si="39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30"/>
        <v/>
      </c>
      <c r="C129" s="85"/>
      <c r="D129" s="80" t="str">
        <f t="shared" si="31"/>
        <v/>
      </c>
      <c r="E129" s="118"/>
      <c r="F129" s="80" t="str">
        <f t="shared" si="32"/>
        <v/>
      </c>
      <c r="G129" s="80" t="str">
        <f t="shared" si="33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34"/>
        <v/>
      </c>
      <c r="S129" s="75" t="str">
        <f t="shared" si="35"/>
        <v/>
      </c>
      <c r="T129" s="75" t="str">
        <f t="shared" si="36"/>
        <v/>
      </c>
      <c r="X129" s="75">
        <v>5472</v>
      </c>
      <c r="Y129" s="75" t="s">
        <v>648</v>
      </c>
      <c r="AA129" s="75" t="str">
        <f t="shared" si="37"/>
        <v>54</v>
      </c>
      <c r="AB129" s="75" t="str">
        <f t="shared" si="38"/>
        <v>547</v>
      </c>
      <c r="AD129" s="75" t="s">
        <v>1309</v>
      </c>
      <c r="AE129" s="75" t="s">
        <v>1310</v>
      </c>
      <c r="AF129" s="75" t="str">
        <f t="shared" si="39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30"/>
        <v/>
      </c>
      <c r="C130" s="85"/>
      <c r="D130" s="80" t="str">
        <f t="shared" si="31"/>
        <v/>
      </c>
      <c r="E130" s="118"/>
      <c r="F130" s="80" t="str">
        <f t="shared" si="32"/>
        <v/>
      </c>
      <c r="G130" s="80" t="str">
        <f t="shared" si="33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34"/>
        <v/>
      </c>
      <c r="S130" s="75" t="str">
        <f t="shared" si="35"/>
        <v/>
      </c>
      <c r="T130" s="75" t="str">
        <f t="shared" si="36"/>
        <v/>
      </c>
      <c r="AD130" s="75" t="s">
        <v>1311</v>
      </c>
      <c r="AE130" s="75" t="s">
        <v>1312</v>
      </c>
      <c r="AF130" s="75" t="str">
        <f t="shared" si="39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30"/>
        <v/>
      </c>
      <c r="C131" s="85"/>
      <c r="D131" s="80" t="str">
        <f t="shared" si="31"/>
        <v/>
      </c>
      <c r="E131" s="118"/>
      <c r="F131" s="80" t="str">
        <f t="shared" si="32"/>
        <v/>
      </c>
      <c r="G131" s="80" t="str">
        <f t="shared" si="33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34"/>
        <v/>
      </c>
      <c r="S131" s="75" t="str">
        <f t="shared" si="35"/>
        <v/>
      </c>
      <c r="T131" s="75" t="str">
        <f t="shared" si="36"/>
        <v/>
      </c>
      <c r="AD131" s="75" t="s">
        <v>1313</v>
      </c>
      <c r="AE131" s="75" t="s">
        <v>1314</v>
      </c>
      <c r="AF131" s="75" t="str">
        <f t="shared" si="39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40">IFERROR(VLOOKUP(A132,$U$6:$V$23,2,FALSE),"")</f>
        <v/>
      </c>
      <c r="C132" s="85"/>
      <c r="D132" s="80" t="str">
        <f t="shared" ref="D132:D195" si="41">IFERROR(VLOOKUP(C132,$X$5:$Z$129,2,FALSE),"")</f>
        <v/>
      </c>
      <c r="E132" s="118"/>
      <c r="F132" s="80" t="str">
        <f t="shared" ref="F132:F195" si="42">IFERROR(VLOOKUP(E132,$AD$6:$AE$1090,2,FALSE),"")</f>
        <v/>
      </c>
      <c r="G132" s="80" t="str">
        <f t="shared" ref="G132:G195" si="43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44">LEFT(C132,3)</f>
        <v/>
      </c>
      <c r="S132" s="75" t="str">
        <f t="shared" ref="S132:S195" si="45">LEFT(C132,2)</f>
        <v/>
      </c>
      <c r="T132" s="75" t="str">
        <f t="shared" ref="T132:T195" si="46">MID(G132,2,2)</f>
        <v/>
      </c>
      <c r="AD132" s="75" t="s">
        <v>1315</v>
      </c>
      <c r="AE132" s="75" t="s">
        <v>1316</v>
      </c>
      <c r="AF132" s="75" t="str">
        <f t="shared" si="39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40"/>
        <v/>
      </c>
      <c r="C133" s="85"/>
      <c r="D133" s="80" t="str">
        <f t="shared" si="41"/>
        <v/>
      </c>
      <c r="E133" s="118"/>
      <c r="F133" s="80" t="str">
        <f t="shared" si="42"/>
        <v/>
      </c>
      <c r="G133" s="80" t="str">
        <f t="shared" si="43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44"/>
        <v/>
      </c>
      <c r="S133" s="75" t="str">
        <f t="shared" si="45"/>
        <v/>
      </c>
      <c r="T133" s="75" t="str">
        <f t="shared" si="46"/>
        <v/>
      </c>
      <c r="AD133" s="75" t="s">
        <v>1317</v>
      </c>
      <c r="AE133" s="75" t="s">
        <v>1318</v>
      </c>
      <c r="AF133" s="75" t="str">
        <f t="shared" si="39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40"/>
        <v/>
      </c>
      <c r="C134" s="85"/>
      <c r="D134" s="80" t="str">
        <f t="shared" si="41"/>
        <v/>
      </c>
      <c r="E134" s="118"/>
      <c r="F134" s="80" t="str">
        <f t="shared" si="42"/>
        <v/>
      </c>
      <c r="G134" s="80" t="str">
        <f t="shared" si="43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44"/>
        <v/>
      </c>
      <c r="S134" s="75" t="str">
        <f t="shared" si="45"/>
        <v/>
      </c>
      <c r="T134" s="75" t="str">
        <f t="shared" si="46"/>
        <v/>
      </c>
      <c r="AD134" s="75" t="s">
        <v>1319</v>
      </c>
      <c r="AE134" s="75" t="s">
        <v>1320</v>
      </c>
      <c r="AF134" s="75" t="str">
        <f t="shared" si="39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40"/>
        <v/>
      </c>
      <c r="C135" s="85"/>
      <c r="D135" s="80" t="str">
        <f t="shared" si="41"/>
        <v/>
      </c>
      <c r="E135" s="118"/>
      <c r="F135" s="80" t="str">
        <f t="shared" si="42"/>
        <v/>
      </c>
      <c r="G135" s="80" t="str">
        <f t="shared" si="43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44"/>
        <v/>
      </c>
      <c r="S135" s="75" t="str">
        <f t="shared" si="45"/>
        <v/>
      </c>
      <c r="T135" s="75" t="str">
        <f t="shared" si="46"/>
        <v/>
      </c>
      <c r="AD135" s="75" t="s">
        <v>1321</v>
      </c>
      <c r="AE135" s="75" t="s">
        <v>1322</v>
      </c>
      <c r="AF135" s="75" t="str">
        <f t="shared" si="39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40"/>
        <v/>
      </c>
      <c r="C136" s="85"/>
      <c r="D136" s="80" t="str">
        <f t="shared" si="41"/>
        <v/>
      </c>
      <c r="E136" s="118"/>
      <c r="F136" s="80" t="str">
        <f t="shared" si="42"/>
        <v/>
      </c>
      <c r="G136" s="80" t="str">
        <f t="shared" si="43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44"/>
        <v/>
      </c>
      <c r="S136" s="75" t="str">
        <f t="shared" si="45"/>
        <v/>
      </c>
      <c r="T136" s="75" t="str">
        <f t="shared" si="46"/>
        <v/>
      </c>
      <c r="AD136" s="75" t="s">
        <v>1323</v>
      </c>
      <c r="AE136" s="75" t="s">
        <v>1324</v>
      </c>
      <c r="AF136" s="75" t="str">
        <f t="shared" ref="AF136:AF199" si="47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40"/>
        <v/>
      </c>
      <c r="C137" s="85"/>
      <c r="D137" s="80" t="str">
        <f t="shared" si="41"/>
        <v/>
      </c>
      <c r="E137" s="118"/>
      <c r="F137" s="80" t="str">
        <f t="shared" si="42"/>
        <v/>
      </c>
      <c r="G137" s="80" t="str">
        <f t="shared" si="43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44"/>
        <v/>
      </c>
      <c r="S137" s="75" t="str">
        <f t="shared" si="45"/>
        <v/>
      </c>
      <c r="T137" s="75" t="str">
        <f t="shared" si="46"/>
        <v/>
      </c>
      <c r="AD137" s="75" t="s">
        <v>1325</v>
      </c>
      <c r="AE137" s="75" t="s">
        <v>1326</v>
      </c>
      <c r="AF137" s="75" t="str">
        <f t="shared" si="47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40"/>
        <v/>
      </c>
      <c r="C138" s="85"/>
      <c r="D138" s="80" t="str">
        <f t="shared" si="41"/>
        <v/>
      </c>
      <c r="E138" s="118"/>
      <c r="F138" s="80" t="str">
        <f t="shared" si="42"/>
        <v/>
      </c>
      <c r="G138" s="80" t="str">
        <f t="shared" si="43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44"/>
        <v/>
      </c>
      <c r="S138" s="75" t="str">
        <f t="shared" si="45"/>
        <v/>
      </c>
      <c r="T138" s="75" t="str">
        <f t="shared" si="46"/>
        <v/>
      </c>
      <c r="AD138" s="75" t="s">
        <v>1327</v>
      </c>
      <c r="AE138" s="75" t="s">
        <v>1328</v>
      </c>
      <c r="AF138" s="75" t="str">
        <f t="shared" si="47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40"/>
        <v/>
      </c>
      <c r="C139" s="85"/>
      <c r="D139" s="80" t="str">
        <f t="shared" si="41"/>
        <v/>
      </c>
      <c r="E139" s="118"/>
      <c r="F139" s="80" t="str">
        <f t="shared" si="42"/>
        <v/>
      </c>
      <c r="G139" s="80" t="str">
        <f t="shared" si="43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44"/>
        <v/>
      </c>
      <c r="S139" s="75" t="str">
        <f t="shared" si="45"/>
        <v/>
      </c>
      <c r="T139" s="75" t="str">
        <f t="shared" si="46"/>
        <v/>
      </c>
      <c r="AD139" s="75" t="s">
        <v>1329</v>
      </c>
      <c r="AE139" s="75" t="s">
        <v>1330</v>
      </c>
      <c r="AF139" s="75" t="str">
        <f t="shared" si="47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40"/>
        <v/>
      </c>
      <c r="C140" s="85"/>
      <c r="D140" s="80" t="str">
        <f t="shared" si="41"/>
        <v/>
      </c>
      <c r="E140" s="118"/>
      <c r="F140" s="80" t="str">
        <f t="shared" si="42"/>
        <v/>
      </c>
      <c r="G140" s="80" t="str">
        <f t="shared" si="43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44"/>
        <v/>
      </c>
      <c r="S140" s="75" t="str">
        <f t="shared" si="45"/>
        <v/>
      </c>
      <c r="T140" s="75" t="str">
        <f t="shared" si="46"/>
        <v/>
      </c>
      <c r="AD140" s="75" t="s">
        <v>1331</v>
      </c>
      <c r="AE140" s="75" t="s">
        <v>1332</v>
      </c>
      <c r="AF140" s="75" t="str">
        <f t="shared" si="47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40"/>
        <v/>
      </c>
      <c r="C141" s="85"/>
      <c r="D141" s="80" t="str">
        <f t="shared" si="41"/>
        <v/>
      </c>
      <c r="E141" s="118"/>
      <c r="F141" s="80" t="str">
        <f t="shared" si="42"/>
        <v/>
      </c>
      <c r="G141" s="80" t="str">
        <f t="shared" si="43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44"/>
        <v/>
      </c>
      <c r="S141" s="75" t="str">
        <f t="shared" si="45"/>
        <v/>
      </c>
      <c r="T141" s="75" t="str">
        <f t="shared" si="46"/>
        <v/>
      </c>
      <c r="AD141" s="75" t="s">
        <v>1333</v>
      </c>
      <c r="AE141" s="75" t="s">
        <v>1334</v>
      </c>
      <c r="AF141" s="75" t="str">
        <f t="shared" si="47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40"/>
        <v/>
      </c>
      <c r="C142" s="85"/>
      <c r="D142" s="80" t="str">
        <f t="shared" si="41"/>
        <v/>
      </c>
      <c r="E142" s="118"/>
      <c r="F142" s="80" t="str">
        <f t="shared" si="42"/>
        <v/>
      </c>
      <c r="G142" s="80" t="str">
        <f t="shared" si="43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44"/>
        <v/>
      </c>
      <c r="S142" s="75" t="str">
        <f t="shared" si="45"/>
        <v/>
      </c>
      <c r="T142" s="75" t="str">
        <f t="shared" si="46"/>
        <v/>
      </c>
      <c r="AD142" s="75" t="s">
        <v>1335</v>
      </c>
      <c r="AE142" s="75" t="s">
        <v>1336</v>
      </c>
      <c r="AF142" s="75" t="str">
        <f t="shared" si="47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40"/>
        <v/>
      </c>
      <c r="C143" s="85"/>
      <c r="D143" s="80" t="str">
        <f t="shared" si="41"/>
        <v/>
      </c>
      <c r="E143" s="118"/>
      <c r="F143" s="80" t="str">
        <f t="shared" si="42"/>
        <v/>
      </c>
      <c r="G143" s="80" t="str">
        <f t="shared" si="43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44"/>
        <v/>
      </c>
      <c r="S143" s="75" t="str">
        <f t="shared" si="45"/>
        <v/>
      </c>
      <c r="T143" s="75" t="str">
        <f t="shared" si="46"/>
        <v/>
      </c>
      <c r="AD143" s="75" t="s">
        <v>1337</v>
      </c>
      <c r="AE143" s="75" t="s">
        <v>1338</v>
      </c>
      <c r="AF143" s="75" t="str">
        <f t="shared" si="47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40"/>
        <v/>
      </c>
      <c r="C144" s="85"/>
      <c r="D144" s="80" t="str">
        <f t="shared" si="41"/>
        <v/>
      </c>
      <c r="E144" s="118"/>
      <c r="F144" s="80" t="str">
        <f t="shared" si="42"/>
        <v/>
      </c>
      <c r="G144" s="80" t="str">
        <f t="shared" si="43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44"/>
        <v/>
      </c>
      <c r="S144" s="75" t="str">
        <f t="shared" si="45"/>
        <v/>
      </c>
      <c r="T144" s="75" t="str">
        <f t="shared" si="46"/>
        <v/>
      </c>
      <c r="AD144" s="75" t="s">
        <v>2067</v>
      </c>
      <c r="AE144" s="75" t="s">
        <v>2068</v>
      </c>
      <c r="AF144" s="75" t="str">
        <f t="shared" si="47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40"/>
        <v/>
      </c>
      <c r="C145" s="85"/>
      <c r="D145" s="80" t="str">
        <f t="shared" si="41"/>
        <v/>
      </c>
      <c r="E145" s="118"/>
      <c r="F145" s="80" t="str">
        <f t="shared" si="42"/>
        <v/>
      </c>
      <c r="G145" s="80" t="str">
        <f t="shared" si="43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44"/>
        <v/>
      </c>
      <c r="S145" s="75" t="str">
        <f t="shared" si="45"/>
        <v/>
      </c>
      <c r="T145" s="75" t="str">
        <f t="shared" si="46"/>
        <v/>
      </c>
      <c r="AD145" s="75" t="s">
        <v>2069</v>
      </c>
      <c r="AE145" s="75" t="s">
        <v>2070</v>
      </c>
      <c r="AF145" s="75" t="str">
        <f t="shared" si="47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40"/>
        <v/>
      </c>
      <c r="C146" s="85"/>
      <c r="D146" s="80" t="str">
        <f t="shared" si="41"/>
        <v/>
      </c>
      <c r="E146" s="118"/>
      <c r="F146" s="80" t="str">
        <f t="shared" si="42"/>
        <v/>
      </c>
      <c r="G146" s="80" t="str">
        <f t="shared" si="43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44"/>
        <v/>
      </c>
      <c r="S146" s="75" t="str">
        <f t="shared" si="45"/>
        <v/>
      </c>
      <c r="T146" s="75" t="str">
        <f t="shared" si="46"/>
        <v/>
      </c>
      <c r="AD146" s="75" t="s">
        <v>2071</v>
      </c>
      <c r="AE146" s="75" t="s">
        <v>2072</v>
      </c>
      <c r="AF146" s="75" t="str">
        <f t="shared" si="47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40"/>
        <v/>
      </c>
      <c r="C147" s="85"/>
      <c r="D147" s="80" t="str">
        <f t="shared" si="41"/>
        <v/>
      </c>
      <c r="E147" s="118"/>
      <c r="F147" s="80" t="str">
        <f t="shared" si="42"/>
        <v/>
      </c>
      <c r="G147" s="80" t="str">
        <f t="shared" si="43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44"/>
        <v/>
      </c>
      <c r="S147" s="75" t="str">
        <f t="shared" si="45"/>
        <v/>
      </c>
      <c r="T147" s="75" t="str">
        <f t="shared" si="46"/>
        <v/>
      </c>
      <c r="AD147" s="75" t="s">
        <v>2073</v>
      </c>
      <c r="AE147" s="75" t="s">
        <v>2074</v>
      </c>
      <c r="AF147" s="75" t="str">
        <f t="shared" si="47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40"/>
        <v/>
      </c>
      <c r="C148" s="85"/>
      <c r="D148" s="80" t="str">
        <f t="shared" si="41"/>
        <v/>
      </c>
      <c r="E148" s="118"/>
      <c r="F148" s="80" t="str">
        <f t="shared" si="42"/>
        <v/>
      </c>
      <c r="G148" s="80" t="str">
        <f t="shared" si="43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44"/>
        <v/>
      </c>
      <c r="S148" s="75" t="str">
        <f t="shared" si="45"/>
        <v/>
      </c>
      <c r="T148" s="75" t="str">
        <f t="shared" si="46"/>
        <v/>
      </c>
      <c r="AD148" s="75" t="s">
        <v>2075</v>
      </c>
      <c r="AE148" s="75" t="s">
        <v>2076</v>
      </c>
      <c r="AF148" s="75" t="str">
        <f t="shared" si="47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40"/>
        <v/>
      </c>
      <c r="C149" s="85"/>
      <c r="D149" s="80" t="str">
        <f t="shared" si="41"/>
        <v/>
      </c>
      <c r="E149" s="118"/>
      <c r="F149" s="80" t="str">
        <f t="shared" si="42"/>
        <v/>
      </c>
      <c r="G149" s="80" t="str">
        <f t="shared" si="43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44"/>
        <v/>
      </c>
      <c r="S149" s="75" t="str">
        <f t="shared" si="45"/>
        <v/>
      </c>
      <c r="T149" s="75" t="str">
        <f t="shared" si="46"/>
        <v/>
      </c>
      <c r="AD149" s="75" t="s">
        <v>2077</v>
      </c>
      <c r="AE149" s="75" t="s">
        <v>2078</v>
      </c>
      <c r="AF149" s="75" t="str">
        <f t="shared" si="47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40"/>
        <v/>
      </c>
      <c r="C150" s="85"/>
      <c r="D150" s="80" t="str">
        <f t="shared" si="41"/>
        <v/>
      </c>
      <c r="E150" s="118"/>
      <c r="F150" s="80" t="str">
        <f t="shared" si="42"/>
        <v/>
      </c>
      <c r="G150" s="80" t="str">
        <f t="shared" si="43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44"/>
        <v/>
      </c>
      <c r="S150" s="75" t="str">
        <f t="shared" si="45"/>
        <v/>
      </c>
      <c r="T150" s="75" t="str">
        <f t="shared" si="46"/>
        <v/>
      </c>
      <c r="AD150" s="75" t="s">
        <v>2079</v>
      </c>
      <c r="AE150" s="75" t="s">
        <v>2080</v>
      </c>
      <c r="AF150" s="75" t="str">
        <f t="shared" si="47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40"/>
        <v/>
      </c>
      <c r="C151" s="85"/>
      <c r="D151" s="80" t="str">
        <f t="shared" si="41"/>
        <v/>
      </c>
      <c r="E151" s="118"/>
      <c r="F151" s="80" t="str">
        <f t="shared" si="42"/>
        <v/>
      </c>
      <c r="G151" s="80" t="str">
        <f t="shared" si="43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44"/>
        <v/>
      </c>
      <c r="S151" s="75" t="str">
        <f t="shared" si="45"/>
        <v/>
      </c>
      <c r="T151" s="75" t="str">
        <f t="shared" si="46"/>
        <v/>
      </c>
      <c r="AD151" s="75" t="s">
        <v>2081</v>
      </c>
      <c r="AE151" s="75" t="s">
        <v>2082</v>
      </c>
      <c r="AF151" s="75" t="str">
        <f t="shared" si="47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40"/>
        <v/>
      </c>
      <c r="C152" s="85"/>
      <c r="D152" s="80" t="str">
        <f t="shared" si="41"/>
        <v/>
      </c>
      <c r="E152" s="118"/>
      <c r="F152" s="80" t="str">
        <f t="shared" si="42"/>
        <v/>
      </c>
      <c r="G152" s="80" t="str">
        <f t="shared" si="43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44"/>
        <v/>
      </c>
      <c r="S152" s="75" t="str">
        <f t="shared" si="45"/>
        <v/>
      </c>
      <c r="T152" s="75" t="str">
        <f t="shared" si="46"/>
        <v/>
      </c>
      <c r="AD152" s="75" t="s">
        <v>2083</v>
      </c>
      <c r="AE152" s="75" t="s">
        <v>2084</v>
      </c>
      <c r="AF152" s="75" t="str">
        <f t="shared" si="47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40"/>
        <v/>
      </c>
      <c r="C153" s="85"/>
      <c r="D153" s="80" t="str">
        <f t="shared" si="41"/>
        <v/>
      </c>
      <c r="E153" s="118"/>
      <c r="F153" s="80" t="str">
        <f t="shared" si="42"/>
        <v/>
      </c>
      <c r="G153" s="80" t="str">
        <f t="shared" si="43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44"/>
        <v/>
      </c>
      <c r="S153" s="75" t="str">
        <f t="shared" si="45"/>
        <v/>
      </c>
      <c r="T153" s="75" t="str">
        <f t="shared" si="46"/>
        <v/>
      </c>
      <c r="AD153" s="75" t="s">
        <v>2085</v>
      </c>
      <c r="AE153" s="75" t="s">
        <v>2086</v>
      </c>
      <c r="AF153" s="75" t="str">
        <f t="shared" si="47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40"/>
        <v/>
      </c>
      <c r="C154" s="85"/>
      <c r="D154" s="80" t="str">
        <f t="shared" si="41"/>
        <v/>
      </c>
      <c r="E154" s="118"/>
      <c r="F154" s="80" t="str">
        <f t="shared" si="42"/>
        <v/>
      </c>
      <c r="G154" s="80" t="str">
        <f t="shared" si="43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44"/>
        <v/>
      </c>
      <c r="S154" s="75" t="str">
        <f t="shared" si="45"/>
        <v/>
      </c>
      <c r="T154" s="75" t="str">
        <f t="shared" si="46"/>
        <v/>
      </c>
      <c r="AD154" s="75" t="s">
        <v>2087</v>
      </c>
      <c r="AE154" s="75" t="s">
        <v>2030</v>
      </c>
      <c r="AF154" s="75" t="str">
        <f t="shared" si="47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40"/>
        <v/>
      </c>
      <c r="C155" s="85"/>
      <c r="D155" s="80" t="str">
        <f t="shared" si="41"/>
        <v/>
      </c>
      <c r="E155" s="118"/>
      <c r="F155" s="80" t="str">
        <f t="shared" si="42"/>
        <v/>
      </c>
      <c r="G155" s="80" t="str">
        <f t="shared" si="43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44"/>
        <v/>
      </c>
      <c r="S155" s="75" t="str">
        <f t="shared" si="45"/>
        <v/>
      </c>
      <c r="T155" s="75" t="str">
        <f t="shared" si="46"/>
        <v/>
      </c>
      <c r="AD155" s="75" t="s">
        <v>2088</v>
      </c>
      <c r="AE155" s="75" t="s">
        <v>2089</v>
      </c>
      <c r="AF155" s="75" t="str">
        <f t="shared" si="47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40"/>
        <v/>
      </c>
      <c r="C156" s="85"/>
      <c r="D156" s="80" t="str">
        <f t="shared" si="41"/>
        <v/>
      </c>
      <c r="E156" s="118"/>
      <c r="F156" s="80" t="str">
        <f t="shared" si="42"/>
        <v/>
      </c>
      <c r="G156" s="80" t="str">
        <f t="shared" si="43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44"/>
        <v/>
      </c>
      <c r="S156" s="75" t="str">
        <f t="shared" si="45"/>
        <v/>
      </c>
      <c r="T156" s="75" t="str">
        <f t="shared" si="46"/>
        <v/>
      </c>
      <c r="AD156" s="75" t="s">
        <v>2090</v>
      </c>
      <c r="AE156" s="75" t="s">
        <v>2091</v>
      </c>
      <c r="AF156" s="75" t="str">
        <f t="shared" si="47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40"/>
        <v/>
      </c>
      <c r="C157" s="85"/>
      <c r="D157" s="80" t="str">
        <f t="shared" si="41"/>
        <v/>
      </c>
      <c r="E157" s="118"/>
      <c r="F157" s="80" t="str">
        <f t="shared" si="42"/>
        <v/>
      </c>
      <c r="G157" s="80" t="str">
        <f t="shared" si="43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44"/>
        <v/>
      </c>
      <c r="S157" s="75" t="str">
        <f t="shared" si="45"/>
        <v/>
      </c>
      <c r="T157" s="75" t="str">
        <f t="shared" si="46"/>
        <v/>
      </c>
      <c r="AD157" s="75" t="s">
        <v>2092</v>
      </c>
      <c r="AE157" s="75" t="s">
        <v>2093</v>
      </c>
      <c r="AF157" s="75" t="str">
        <f t="shared" si="47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40"/>
        <v/>
      </c>
      <c r="C158" s="85"/>
      <c r="D158" s="80" t="str">
        <f t="shared" si="41"/>
        <v/>
      </c>
      <c r="E158" s="118"/>
      <c r="F158" s="80" t="str">
        <f t="shared" si="42"/>
        <v/>
      </c>
      <c r="G158" s="80" t="str">
        <f t="shared" si="43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44"/>
        <v/>
      </c>
      <c r="S158" s="75" t="str">
        <f t="shared" si="45"/>
        <v/>
      </c>
      <c r="T158" s="75" t="str">
        <f t="shared" si="46"/>
        <v/>
      </c>
      <c r="AD158" s="75" t="s">
        <v>2094</v>
      </c>
      <c r="AE158" s="75" t="s">
        <v>2095</v>
      </c>
      <c r="AF158" s="75" t="str">
        <f t="shared" si="47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40"/>
        <v/>
      </c>
      <c r="C159" s="85"/>
      <c r="D159" s="80" t="str">
        <f t="shared" si="41"/>
        <v/>
      </c>
      <c r="E159" s="118"/>
      <c r="F159" s="80" t="str">
        <f t="shared" si="42"/>
        <v/>
      </c>
      <c r="G159" s="80" t="str">
        <f t="shared" si="43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44"/>
        <v/>
      </c>
      <c r="S159" s="75" t="str">
        <f t="shared" si="45"/>
        <v/>
      </c>
      <c r="T159" s="75" t="str">
        <f t="shared" si="46"/>
        <v/>
      </c>
      <c r="AD159" s="75" t="s">
        <v>2096</v>
      </c>
      <c r="AE159" s="75" t="s">
        <v>2097</v>
      </c>
      <c r="AF159" s="75" t="str">
        <f t="shared" si="47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40"/>
        <v/>
      </c>
      <c r="C160" s="85"/>
      <c r="D160" s="80" t="str">
        <f t="shared" si="41"/>
        <v/>
      </c>
      <c r="E160" s="118"/>
      <c r="F160" s="80" t="str">
        <f t="shared" si="42"/>
        <v/>
      </c>
      <c r="G160" s="80" t="str">
        <f t="shared" si="43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44"/>
        <v/>
      </c>
      <c r="S160" s="75" t="str">
        <f t="shared" si="45"/>
        <v/>
      </c>
      <c r="T160" s="75" t="str">
        <f t="shared" si="46"/>
        <v/>
      </c>
      <c r="AD160" s="75" t="s">
        <v>2098</v>
      </c>
      <c r="AE160" s="75" t="s">
        <v>2099</v>
      </c>
      <c r="AF160" s="75" t="str">
        <f t="shared" si="47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40"/>
        <v/>
      </c>
      <c r="C161" s="85"/>
      <c r="D161" s="80" t="str">
        <f t="shared" si="41"/>
        <v/>
      </c>
      <c r="E161" s="118"/>
      <c r="F161" s="80" t="str">
        <f t="shared" si="42"/>
        <v/>
      </c>
      <c r="G161" s="80" t="str">
        <f t="shared" si="43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44"/>
        <v/>
      </c>
      <c r="S161" s="75" t="str">
        <f t="shared" si="45"/>
        <v/>
      </c>
      <c r="T161" s="75" t="str">
        <f t="shared" si="46"/>
        <v/>
      </c>
      <c r="AD161" s="75" t="s">
        <v>2100</v>
      </c>
      <c r="AE161" s="75" t="s">
        <v>2101</v>
      </c>
      <c r="AF161" s="75" t="str">
        <f t="shared" si="47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40"/>
        <v/>
      </c>
      <c r="C162" s="85"/>
      <c r="D162" s="80" t="str">
        <f t="shared" si="41"/>
        <v/>
      </c>
      <c r="E162" s="118"/>
      <c r="F162" s="80" t="str">
        <f t="shared" si="42"/>
        <v/>
      </c>
      <c r="G162" s="80" t="str">
        <f t="shared" si="43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44"/>
        <v/>
      </c>
      <c r="S162" s="75" t="str">
        <f t="shared" si="45"/>
        <v/>
      </c>
      <c r="T162" s="75" t="str">
        <f t="shared" si="46"/>
        <v/>
      </c>
      <c r="AD162" s="75" t="s">
        <v>2102</v>
      </c>
      <c r="AE162" s="75" t="s">
        <v>2103</v>
      </c>
      <c r="AF162" s="75" t="str">
        <f t="shared" si="47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40"/>
        <v/>
      </c>
      <c r="C163" s="85"/>
      <c r="D163" s="80" t="str">
        <f t="shared" si="41"/>
        <v/>
      </c>
      <c r="E163" s="118"/>
      <c r="F163" s="80" t="str">
        <f t="shared" si="42"/>
        <v/>
      </c>
      <c r="G163" s="80" t="str">
        <f t="shared" si="43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44"/>
        <v/>
      </c>
      <c r="S163" s="75" t="str">
        <f t="shared" si="45"/>
        <v/>
      </c>
      <c r="T163" s="75" t="str">
        <f t="shared" si="46"/>
        <v/>
      </c>
      <c r="AD163" s="75" t="s">
        <v>2104</v>
      </c>
      <c r="AE163" s="75" t="s">
        <v>2105</v>
      </c>
      <c r="AF163" s="75" t="str">
        <f t="shared" si="47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40"/>
        <v/>
      </c>
      <c r="C164" s="85"/>
      <c r="D164" s="80" t="str">
        <f t="shared" si="41"/>
        <v/>
      </c>
      <c r="E164" s="118"/>
      <c r="F164" s="80" t="str">
        <f t="shared" si="42"/>
        <v/>
      </c>
      <c r="G164" s="80" t="str">
        <f t="shared" si="43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44"/>
        <v/>
      </c>
      <c r="S164" s="75" t="str">
        <f t="shared" si="45"/>
        <v/>
      </c>
      <c r="T164" s="75" t="str">
        <f t="shared" si="46"/>
        <v/>
      </c>
      <c r="AD164" s="75" t="s">
        <v>2106</v>
      </c>
      <c r="AE164" s="75" t="s">
        <v>2107</v>
      </c>
      <c r="AF164" s="75" t="str">
        <f t="shared" si="47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40"/>
        <v/>
      </c>
      <c r="C165" s="85"/>
      <c r="D165" s="80" t="str">
        <f t="shared" si="41"/>
        <v/>
      </c>
      <c r="E165" s="118"/>
      <c r="F165" s="80" t="str">
        <f t="shared" si="42"/>
        <v/>
      </c>
      <c r="G165" s="80" t="str">
        <f t="shared" si="43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44"/>
        <v/>
      </c>
      <c r="S165" s="75" t="str">
        <f t="shared" si="45"/>
        <v/>
      </c>
      <c r="T165" s="75" t="str">
        <f t="shared" si="46"/>
        <v/>
      </c>
      <c r="AD165" s="75" t="s">
        <v>2108</v>
      </c>
      <c r="AE165" s="75" t="s">
        <v>2109</v>
      </c>
      <c r="AF165" s="75" t="str">
        <f t="shared" si="47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40"/>
        <v/>
      </c>
      <c r="C166" s="85"/>
      <c r="D166" s="80" t="str">
        <f t="shared" si="41"/>
        <v/>
      </c>
      <c r="E166" s="118"/>
      <c r="F166" s="80" t="str">
        <f t="shared" si="42"/>
        <v/>
      </c>
      <c r="G166" s="80" t="str">
        <f t="shared" si="43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44"/>
        <v/>
      </c>
      <c r="S166" s="75" t="str">
        <f t="shared" si="45"/>
        <v/>
      </c>
      <c r="T166" s="75" t="str">
        <f t="shared" si="46"/>
        <v/>
      </c>
      <c r="AD166" s="75" t="s">
        <v>2110</v>
      </c>
      <c r="AE166" s="75" t="s">
        <v>2111</v>
      </c>
      <c r="AF166" s="75" t="str">
        <f t="shared" si="47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40"/>
        <v/>
      </c>
      <c r="C167" s="85"/>
      <c r="D167" s="80" t="str">
        <f t="shared" si="41"/>
        <v/>
      </c>
      <c r="E167" s="118"/>
      <c r="F167" s="80" t="str">
        <f t="shared" si="42"/>
        <v/>
      </c>
      <c r="G167" s="80" t="str">
        <f t="shared" si="43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44"/>
        <v/>
      </c>
      <c r="S167" s="75" t="str">
        <f t="shared" si="45"/>
        <v/>
      </c>
      <c r="T167" s="75" t="str">
        <f t="shared" si="46"/>
        <v/>
      </c>
      <c r="AD167" s="75" t="s">
        <v>2112</v>
      </c>
      <c r="AE167" s="75" t="s">
        <v>2113</v>
      </c>
      <c r="AF167" s="75" t="str">
        <f t="shared" si="47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40"/>
        <v/>
      </c>
      <c r="C168" s="85"/>
      <c r="D168" s="80" t="str">
        <f t="shared" si="41"/>
        <v/>
      </c>
      <c r="E168" s="118"/>
      <c r="F168" s="80" t="str">
        <f t="shared" si="42"/>
        <v/>
      </c>
      <c r="G168" s="80" t="str">
        <f t="shared" si="43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44"/>
        <v/>
      </c>
      <c r="S168" s="75" t="str">
        <f t="shared" si="45"/>
        <v/>
      </c>
      <c r="T168" s="75" t="str">
        <f t="shared" si="46"/>
        <v/>
      </c>
      <c r="AD168" s="75" t="s">
        <v>2114</v>
      </c>
      <c r="AE168" s="75" t="s">
        <v>2115</v>
      </c>
      <c r="AF168" s="75" t="str">
        <f t="shared" si="47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40"/>
        <v/>
      </c>
      <c r="C169" s="85"/>
      <c r="D169" s="80" t="str">
        <f t="shared" si="41"/>
        <v/>
      </c>
      <c r="E169" s="118"/>
      <c r="F169" s="80" t="str">
        <f t="shared" si="42"/>
        <v/>
      </c>
      <c r="G169" s="80" t="str">
        <f t="shared" si="43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44"/>
        <v/>
      </c>
      <c r="S169" s="75" t="str">
        <f t="shared" si="45"/>
        <v/>
      </c>
      <c r="T169" s="75" t="str">
        <f t="shared" si="46"/>
        <v/>
      </c>
      <c r="AD169" s="75" t="s">
        <v>2116</v>
      </c>
      <c r="AE169" s="75" t="s">
        <v>2117</v>
      </c>
      <c r="AF169" s="75" t="str">
        <f t="shared" si="47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40"/>
        <v/>
      </c>
      <c r="C170" s="85"/>
      <c r="D170" s="80" t="str">
        <f t="shared" si="41"/>
        <v/>
      </c>
      <c r="E170" s="118"/>
      <c r="F170" s="80" t="str">
        <f t="shared" si="42"/>
        <v/>
      </c>
      <c r="G170" s="80" t="str">
        <f t="shared" si="43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44"/>
        <v/>
      </c>
      <c r="S170" s="75" t="str">
        <f t="shared" si="45"/>
        <v/>
      </c>
      <c r="T170" s="75" t="str">
        <f t="shared" si="46"/>
        <v/>
      </c>
      <c r="AD170" s="75" t="s">
        <v>2118</v>
      </c>
      <c r="AE170" s="75" t="s">
        <v>2119</v>
      </c>
      <c r="AF170" s="75" t="str">
        <f t="shared" si="47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40"/>
        <v/>
      </c>
      <c r="C171" s="85"/>
      <c r="D171" s="80" t="str">
        <f t="shared" si="41"/>
        <v/>
      </c>
      <c r="E171" s="118"/>
      <c r="F171" s="80" t="str">
        <f t="shared" si="42"/>
        <v/>
      </c>
      <c r="G171" s="80" t="str">
        <f t="shared" si="43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44"/>
        <v/>
      </c>
      <c r="S171" s="75" t="str">
        <f t="shared" si="45"/>
        <v/>
      </c>
      <c r="T171" s="75" t="str">
        <f t="shared" si="46"/>
        <v/>
      </c>
      <c r="AD171" s="75" t="s">
        <v>2120</v>
      </c>
      <c r="AE171" s="75" t="s">
        <v>2121</v>
      </c>
      <c r="AF171" s="75" t="str">
        <f t="shared" si="47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40"/>
        <v/>
      </c>
      <c r="C172" s="85"/>
      <c r="D172" s="80" t="str">
        <f t="shared" si="41"/>
        <v/>
      </c>
      <c r="E172" s="118"/>
      <c r="F172" s="80" t="str">
        <f t="shared" si="42"/>
        <v/>
      </c>
      <c r="G172" s="80" t="str">
        <f t="shared" si="43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44"/>
        <v/>
      </c>
      <c r="S172" s="75" t="str">
        <f t="shared" si="45"/>
        <v/>
      </c>
      <c r="T172" s="75" t="str">
        <f t="shared" si="46"/>
        <v/>
      </c>
      <c r="AD172" s="75" t="s">
        <v>2122</v>
      </c>
      <c r="AE172" s="75" t="s">
        <v>2123</v>
      </c>
      <c r="AF172" s="75" t="str">
        <f t="shared" si="47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40"/>
        <v/>
      </c>
      <c r="C173" s="85"/>
      <c r="D173" s="80" t="str">
        <f t="shared" si="41"/>
        <v/>
      </c>
      <c r="E173" s="118"/>
      <c r="F173" s="80" t="str">
        <f t="shared" si="42"/>
        <v/>
      </c>
      <c r="G173" s="80" t="str">
        <f t="shared" si="43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44"/>
        <v/>
      </c>
      <c r="S173" s="75" t="str">
        <f t="shared" si="45"/>
        <v/>
      </c>
      <c r="T173" s="75" t="str">
        <f t="shared" si="46"/>
        <v/>
      </c>
      <c r="AD173" s="75" t="s">
        <v>2124</v>
      </c>
      <c r="AE173" s="75" t="s">
        <v>2125</v>
      </c>
      <c r="AF173" s="75" t="str">
        <f t="shared" si="47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40"/>
        <v/>
      </c>
      <c r="C174" s="85"/>
      <c r="D174" s="80" t="str">
        <f t="shared" si="41"/>
        <v/>
      </c>
      <c r="E174" s="118"/>
      <c r="F174" s="80" t="str">
        <f t="shared" si="42"/>
        <v/>
      </c>
      <c r="G174" s="80" t="str">
        <f t="shared" si="43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44"/>
        <v/>
      </c>
      <c r="S174" s="75" t="str">
        <f t="shared" si="45"/>
        <v/>
      </c>
      <c r="T174" s="75" t="str">
        <f t="shared" si="46"/>
        <v/>
      </c>
      <c r="AD174" s="75" t="s">
        <v>2126</v>
      </c>
      <c r="AE174" s="75" t="s">
        <v>2127</v>
      </c>
      <c r="AF174" s="75" t="str">
        <f t="shared" si="47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40"/>
        <v/>
      </c>
      <c r="C175" s="85"/>
      <c r="D175" s="80" t="str">
        <f t="shared" si="41"/>
        <v/>
      </c>
      <c r="E175" s="118"/>
      <c r="F175" s="80" t="str">
        <f t="shared" si="42"/>
        <v/>
      </c>
      <c r="G175" s="80" t="str">
        <f t="shared" si="43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44"/>
        <v/>
      </c>
      <c r="S175" s="75" t="str">
        <f t="shared" si="45"/>
        <v/>
      </c>
      <c r="T175" s="75" t="str">
        <f t="shared" si="46"/>
        <v/>
      </c>
      <c r="AD175" s="75" t="s">
        <v>2128</v>
      </c>
      <c r="AE175" s="75" t="s">
        <v>2129</v>
      </c>
      <c r="AF175" s="75" t="str">
        <f t="shared" si="47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40"/>
        <v/>
      </c>
      <c r="C176" s="85"/>
      <c r="D176" s="80" t="str">
        <f t="shared" si="41"/>
        <v/>
      </c>
      <c r="E176" s="118"/>
      <c r="F176" s="80" t="str">
        <f t="shared" si="42"/>
        <v/>
      </c>
      <c r="G176" s="80" t="str">
        <f t="shared" si="43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44"/>
        <v/>
      </c>
      <c r="S176" s="75" t="str">
        <f t="shared" si="45"/>
        <v/>
      </c>
      <c r="T176" s="75" t="str">
        <f t="shared" si="46"/>
        <v/>
      </c>
      <c r="AD176" s="75" t="s">
        <v>2130</v>
      </c>
      <c r="AE176" s="75" t="s">
        <v>2131</v>
      </c>
      <c r="AF176" s="75" t="str">
        <f t="shared" si="47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40"/>
        <v/>
      </c>
      <c r="C177" s="85"/>
      <c r="D177" s="80" t="str">
        <f t="shared" si="41"/>
        <v/>
      </c>
      <c r="E177" s="118"/>
      <c r="F177" s="80" t="str">
        <f t="shared" si="42"/>
        <v/>
      </c>
      <c r="G177" s="80" t="str">
        <f t="shared" si="43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44"/>
        <v/>
      </c>
      <c r="S177" s="75" t="str">
        <f t="shared" si="45"/>
        <v/>
      </c>
      <c r="T177" s="75" t="str">
        <f t="shared" si="46"/>
        <v/>
      </c>
      <c r="AD177" s="75" t="s">
        <v>2132</v>
      </c>
      <c r="AE177" s="75" t="s">
        <v>2133</v>
      </c>
      <c r="AF177" s="75" t="str">
        <f t="shared" si="47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40"/>
        <v/>
      </c>
      <c r="C178" s="85"/>
      <c r="D178" s="80" t="str">
        <f t="shared" si="41"/>
        <v/>
      </c>
      <c r="E178" s="118"/>
      <c r="F178" s="80" t="str">
        <f t="shared" si="42"/>
        <v/>
      </c>
      <c r="G178" s="80" t="str">
        <f t="shared" si="43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44"/>
        <v/>
      </c>
      <c r="S178" s="75" t="str">
        <f t="shared" si="45"/>
        <v/>
      </c>
      <c r="T178" s="75" t="str">
        <f t="shared" si="46"/>
        <v/>
      </c>
      <c r="AD178" s="75" t="s">
        <v>2134</v>
      </c>
      <c r="AE178" s="75" t="s">
        <v>2135</v>
      </c>
      <c r="AF178" s="75" t="str">
        <f t="shared" si="47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40"/>
        <v/>
      </c>
      <c r="C179" s="85"/>
      <c r="D179" s="80" t="str">
        <f t="shared" si="41"/>
        <v/>
      </c>
      <c r="E179" s="118"/>
      <c r="F179" s="80" t="str">
        <f t="shared" si="42"/>
        <v/>
      </c>
      <c r="G179" s="80" t="str">
        <f t="shared" si="43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44"/>
        <v/>
      </c>
      <c r="S179" s="75" t="str">
        <f t="shared" si="45"/>
        <v/>
      </c>
      <c r="T179" s="75" t="str">
        <f t="shared" si="46"/>
        <v/>
      </c>
      <c r="AD179" s="75" t="s">
        <v>2136</v>
      </c>
      <c r="AE179" s="75" t="s">
        <v>2137</v>
      </c>
      <c r="AF179" s="75" t="str">
        <f t="shared" si="47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40"/>
        <v/>
      </c>
      <c r="C180" s="85"/>
      <c r="D180" s="80" t="str">
        <f t="shared" si="41"/>
        <v/>
      </c>
      <c r="E180" s="118"/>
      <c r="F180" s="80" t="str">
        <f t="shared" si="42"/>
        <v/>
      </c>
      <c r="G180" s="80" t="str">
        <f t="shared" si="43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44"/>
        <v/>
      </c>
      <c r="S180" s="75" t="str">
        <f t="shared" si="45"/>
        <v/>
      </c>
      <c r="T180" s="75" t="str">
        <f t="shared" si="46"/>
        <v/>
      </c>
      <c r="AD180" s="75" t="s">
        <v>2138</v>
      </c>
      <c r="AE180" s="75" t="s">
        <v>2139</v>
      </c>
      <c r="AF180" s="75" t="str">
        <f t="shared" si="47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40"/>
        <v/>
      </c>
      <c r="C181" s="85"/>
      <c r="D181" s="80" t="str">
        <f t="shared" si="41"/>
        <v/>
      </c>
      <c r="E181" s="118"/>
      <c r="F181" s="80" t="str">
        <f t="shared" si="42"/>
        <v/>
      </c>
      <c r="G181" s="80" t="str">
        <f t="shared" si="43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44"/>
        <v/>
      </c>
      <c r="S181" s="75" t="str">
        <f t="shared" si="45"/>
        <v/>
      </c>
      <c r="T181" s="75" t="str">
        <f t="shared" si="46"/>
        <v/>
      </c>
      <c r="AD181" s="75" t="s">
        <v>2140</v>
      </c>
      <c r="AE181" s="75" t="s">
        <v>2141</v>
      </c>
      <c r="AF181" s="75" t="str">
        <f t="shared" si="47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40"/>
        <v/>
      </c>
      <c r="C182" s="85"/>
      <c r="D182" s="80" t="str">
        <f t="shared" si="41"/>
        <v/>
      </c>
      <c r="E182" s="118"/>
      <c r="F182" s="80" t="str">
        <f t="shared" si="42"/>
        <v/>
      </c>
      <c r="G182" s="80" t="str">
        <f t="shared" si="43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44"/>
        <v/>
      </c>
      <c r="S182" s="75" t="str">
        <f t="shared" si="45"/>
        <v/>
      </c>
      <c r="T182" s="75" t="str">
        <f t="shared" si="46"/>
        <v/>
      </c>
      <c r="AD182" s="75" t="s">
        <v>2142</v>
      </c>
      <c r="AE182" s="75" t="s">
        <v>2143</v>
      </c>
      <c r="AF182" s="75" t="str">
        <f t="shared" si="47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40"/>
        <v/>
      </c>
      <c r="C183" s="85"/>
      <c r="D183" s="80" t="str">
        <f t="shared" si="41"/>
        <v/>
      </c>
      <c r="E183" s="118"/>
      <c r="F183" s="80" t="str">
        <f t="shared" si="42"/>
        <v/>
      </c>
      <c r="G183" s="80" t="str">
        <f t="shared" si="43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44"/>
        <v/>
      </c>
      <c r="S183" s="75" t="str">
        <f t="shared" si="45"/>
        <v/>
      </c>
      <c r="T183" s="75" t="str">
        <f t="shared" si="46"/>
        <v/>
      </c>
      <c r="AD183" s="75" t="s">
        <v>2144</v>
      </c>
      <c r="AE183" s="75" t="s">
        <v>2145</v>
      </c>
      <c r="AF183" s="75" t="str">
        <f t="shared" si="47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40"/>
        <v/>
      </c>
      <c r="C184" s="85"/>
      <c r="D184" s="80" t="str">
        <f t="shared" si="41"/>
        <v/>
      </c>
      <c r="E184" s="118"/>
      <c r="F184" s="80" t="str">
        <f t="shared" si="42"/>
        <v/>
      </c>
      <c r="G184" s="80" t="str">
        <f t="shared" si="43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44"/>
        <v/>
      </c>
      <c r="S184" s="75" t="str">
        <f t="shared" si="45"/>
        <v/>
      </c>
      <c r="T184" s="75" t="str">
        <f t="shared" si="46"/>
        <v/>
      </c>
      <c r="AD184" s="75" t="s">
        <v>2146</v>
      </c>
      <c r="AE184" s="75" t="s">
        <v>2147</v>
      </c>
      <c r="AF184" s="75" t="str">
        <f t="shared" si="47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40"/>
        <v/>
      </c>
      <c r="C185" s="85"/>
      <c r="D185" s="80" t="str">
        <f t="shared" si="41"/>
        <v/>
      </c>
      <c r="E185" s="118"/>
      <c r="F185" s="80" t="str">
        <f t="shared" si="42"/>
        <v/>
      </c>
      <c r="G185" s="80" t="str">
        <f t="shared" si="43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44"/>
        <v/>
      </c>
      <c r="S185" s="75" t="str">
        <f t="shared" si="45"/>
        <v/>
      </c>
      <c r="T185" s="75" t="str">
        <f t="shared" si="46"/>
        <v/>
      </c>
      <c r="AD185" s="75" t="s">
        <v>2148</v>
      </c>
      <c r="AE185" s="75" t="s">
        <v>2149</v>
      </c>
      <c r="AF185" s="75" t="str">
        <f t="shared" si="47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40"/>
        <v/>
      </c>
      <c r="C186" s="85"/>
      <c r="D186" s="80" t="str">
        <f t="shared" si="41"/>
        <v/>
      </c>
      <c r="E186" s="118"/>
      <c r="F186" s="80" t="str">
        <f t="shared" si="42"/>
        <v/>
      </c>
      <c r="G186" s="80" t="str">
        <f t="shared" si="43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44"/>
        <v/>
      </c>
      <c r="S186" s="75" t="str">
        <f t="shared" si="45"/>
        <v/>
      </c>
      <c r="T186" s="75" t="str">
        <f t="shared" si="46"/>
        <v/>
      </c>
      <c r="AD186" s="75" t="s">
        <v>2150</v>
      </c>
      <c r="AE186" s="75" t="s">
        <v>2151</v>
      </c>
      <c r="AF186" s="75" t="str">
        <f t="shared" si="47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40"/>
        <v/>
      </c>
      <c r="C187" s="85"/>
      <c r="D187" s="80" t="str">
        <f t="shared" si="41"/>
        <v/>
      </c>
      <c r="E187" s="118"/>
      <c r="F187" s="80" t="str">
        <f t="shared" si="42"/>
        <v/>
      </c>
      <c r="G187" s="80" t="str">
        <f t="shared" si="43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44"/>
        <v/>
      </c>
      <c r="S187" s="75" t="str">
        <f t="shared" si="45"/>
        <v/>
      </c>
      <c r="T187" s="75" t="str">
        <f t="shared" si="46"/>
        <v/>
      </c>
      <c r="AD187" s="75" t="s">
        <v>2152</v>
      </c>
      <c r="AE187" s="75" t="s">
        <v>2153</v>
      </c>
      <c r="AF187" s="75" t="str">
        <f t="shared" si="47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40"/>
        <v/>
      </c>
      <c r="C188" s="85"/>
      <c r="D188" s="80" t="str">
        <f t="shared" si="41"/>
        <v/>
      </c>
      <c r="E188" s="118"/>
      <c r="F188" s="80" t="str">
        <f t="shared" si="42"/>
        <v/>
      </c>
      <c r="G188" s="80" t="str">
        <f t="shared" si="43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44"/>
        <v/>
      </c>
      <c r="S188" s="75" t="str">
        <f t="shared" si="45"/>
        <v/>
      </c>
      <c r="T188" s="75" t="str">
        <f t="shared" si="46"/>
        <v/>
      </c>
      <c r="AD188" s="75" t="s">
        <v>2154</v>
      </c>
      <c r="AE188" s="75" t="s">
        <v>2155</v>
      </c>
      <c r="AF188" s="75" t="str">
        <f t="shared" si="47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40"/>
        <v/>
      </c>
      <c r="C189" s="85"/>
      <c r="D189" s="80" t="str">
        <f t="shared" si="41"/>
        <v/>
      </c>
      <c r="E189" s="118"/>
      <c r="F189" s="80" t="str">
        <f t="shared" si="42"/>
        <v/>
      </c>
      <c r="G189" s="80" t="str">
        <f t="shared" si="43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44"/>
        <v/>
      </c>
      <c r="S189" s="75" t="str">
        <f t="shared" si="45"/>
        <v/>
      </c>
      <c r="T189" s="75" t="str">
        <f t="shared" si="46"/>
        <v/>
      </c>
      <c r="AD189" s="75" t="s">
        <v>2156</v>
      </c>
      <c r="AE189" s="75" t="s">
        <v>2157</v>
      </c>
      <c r="AF189" s="75" t="str">
        <f t="shared" si="47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40"/>
        <v/>
      </c>
      <c r="C190" s="85"/>
      <c r="D190" s="80" t="str">
        <f t="shared" si="41"/>
        <v/>
      </c>
      <c r="E190" s="118"/>
      <c r="F190" s="80" t="str">
        <f t="shared" si="42"/>
        <v/>
      </c>
      <c r="G190" s="80" t="str">
        <f t="shared" si="43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44"/>
        <v/>
      </c>
      <c r="S190" s="75" t="str">
        <f t="shared" si="45"/>
        <v/>
      </c>
      <c r="T190" s="75" t="str">
        <f t="shared" si="46"/>
        <v/>
      </c>
      <c r="AD190" s="75" t="s">
        <v>2158</v>
      </c>
      <c r="AE190" s="75" t="s">
        <v>2159</v>
      </c>
      <c r="AF190" s="75" t="str">
        <f t="shared" si="47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40"/>
        <v/>
      </c>
      <c r="C191" s="85"/>
      <c r="D191" s="80" t="str">
        <f t="shared" si="41"/>
        <v/>
      </c>
      <c r="E191" s="118"/>
      <c r="F191" s="80" t="str">
        <f t="shared" si="42"/>
        <v/>
      </c>
      <c r="G191" s="80" t="str">
        <f t="shared" si="43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44"/>
        <v/>
      </c>
      <c r="S191" s="75" t="str">
        <f t="shared" si="45"/>
        <v/>
      </c>
      <c r="T191" s="75" t="str">
        <f t="shared" si="46"/>
        <v/>
      </c>
      <c r="AD191" s="75" t="s">
        <v>2160</v>
      </c>
      <c r="AE191" s="75" t="s">
        <v>2161</v>
      </c>
      <c r="AF191" s="75" t="str">
        <f t="shared" si="47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40"/>
        <v/>
      </c>
      <c r="C192" s="85"/>
      <c r="D192" s="80" t="str">
        <f t="shared" si="41"/>
        <v/>
      </c>
      <c r="E192" s="118"/>
      <c r="F192" s="80" t="str">
        <f t="shared" si="42"/>
        <v/>
      </c>
      <c r="G192" s="80" t="str">
        <f t="shared" si="43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44"/>
        <v/>
      </c>
      <c r="S192" s="75" t="str">
        <f t="shared" si="45"/>
        <v/>
      </c>
      <c r="T192" s="75" t="str">
        <f t="shared" si="46"/>
        <v/>
      </c>
      <c r="AD192" s="75" t="s">
        <v>2162</v>
      </c>
      <c r="AE192" s="75" t="s">
        <v>2163</v>
      </c>
      <c r="AF192" s="75" t="str">
        <f t="shared" si="47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40"/>
        <v/>
      </c>
      <c r="C193" s="85"/>
      <c r="D193" s="80" t="str">
        <f t="shared" si="41"/>
        <v/>
      </c>
      <c r="E193" s="118"/>
      <c r="F193" s="80" t="str">
        <f t="shared" si="42"/>
        <v/>
      </c>
      <c r="G193" s="80" t="str">
        <f t="shared" si="43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44"/>
        <v/>
      </c>
      <c r="S193" s="75" t="str">
        <f t="shared" si="45"/>
        <v/>
      </c>
      <c r="T193" s="75" t="str">
        <f t="shared" si="46"/>
        <v/>
      </c>
      <c r="AD193" s="75" t="s">
        <v>2164</v>
      </c>
      <c r="AE193" s="75" t="s">
        <v>2165</v>
      </c>
      <c r="AF193" s="75" t="str">
        <f t="shared" si="47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40"/>
        <v/>
      </c>
      <c r="C194" s="85"/>
      <c r="D194" s="80" t="str">
        <f t="shared" si="41"/>
        <v/>
      </c>
      <c r="E194" s="118"/>
      <c r="F194" s="80" t="str">
        <f t="shared" si="42"/>
        <v/>
      </c>
      <c r="G194" s="80" t="str">
        <f t="shared" si="43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44"/>
        <v/>
      </c>
      <c r="S194" s="75" t="str">
        <f t="shared" si="45"/>
        <v/>
      </c>
      <c r="T194" s="75" t="str">
        <f t="shared" si="46"/>
        <v/>
      </c>
      <c r="AD194" s="75" t="s">
        <v>2166</v>
      </c>
      <c r="AE194" s="75" t="s">
        <v>2167</v>
      </c>
      <c r="AF194" s="75" t="str">
        <f t="shared" si="47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40"/>
        <v/>
      </c>
      <c r="C195" s="85"/>
      <c r="D195" s="80" t="str">
        <f t="shared" si="41"/>
        <v/>
      </c>
      <c r="E195" s="118"/>
      <c r="F195" s="80" t="str">
        <f t="shared" si="42"/>
        <v/>
      </c>
      <c r="G195" s="80" t="str">
        <f t="shared" si="43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44"/>
        <v/>
      </c>
      <c r="S195" s="75" t="str">
        <f t="shared" si="45"/>
        <v/>
      </c>
      <c r="T195" s="75" t="str">
        <f t="shared" si="46"/>
        <v/>
      </c>
      <c r="AD195" s="75" t="s">
        <v>2168</v>
      </c>
      <c r="AE195" s="75" t="s">
        <v>2169</v>
      </c>
      <c r="AF195" s="75" t="str">
        <f t="shared" si="47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48">IFERROR(VLOOKUP(A196,$U$6:$V$23,2,FALSE),"")</f>
        <v/>
      </c>
      <c r="C196" s="85"/>
      <c r="D196" s="80" t="str">
        <f t="shared" ref="D196:D259" si="49">IFERROR(VLOOKUP(C196,$X$5:$Z$129,2,FALSE),"")</f>
        <v/>
      </c>
      <c r="E196" s="118"/>
      <c r="F196" s="80" t="str">
        <f t="shared" ref="F196:F259" si="50">IFERROR(VLOOKUP(E196,$AD$6:$AE$1090,2,FALSE),"")</f>
        <v/>
      </c>
      <c r="G196" s="80" t="str">
        <f t="shared" ref="G196:G259" si="51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52">LEFT(C196,3)</f>
        <v/>
      </c>
      <c r="S196" s="75" t="str">
        <f t="shared" ref="S196:S259" si="53">LEFT(C196,2)</f>
        <v/>
      </c>
      <c r="T196" s="75" t="str">
        <f t="shared" ref="T196:T259" si="54">MID(G196,2,2)</f>
        <v/>
      </c>
      <c r="AD196" s="75" t="s">
        <v>2170</v>
      </c>
      <c r="AE196" s="75" t="s">
        <v>2171</v>
      </c>
      <c r="AF196" s="75" t="str">
        <f t="shared" si="47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48"/>
        <v/>
      </c>
      <c r="C197" s="85"/>
      <c r="D197" s="80" t="str">
        <f t="shared" si="49"/>
        <v/>
      </c>
      <c r="E197" s="118"/>
      <c r="F197" s="80" t="str">
        <f t="shared" si="50"/>
        <v/>
      </c>
      <c r="G197" s="80" t="str">
        <f t="shared" si="51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52"/>
        <v/>
      </c>
      <c r="S197" s="75" t="str">
        <f t="shared" si="53"/>
        <v/>
      </c>
      <c r="T197" s="75" t="str">
        <f t="shared" si="54"/>
        <v/>
      </c>
      <c r="AD197" s="75" t="s">
        <v>2172</v>
      </c>
      <c r="AE197" s="75" t="s">
        <v>2173</v>
      </c>
      <c r="AF197" s="75" t="str">
        <f t="shared" si="47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48"/>
        <v/>
      </c>
      <c r="C198" s="85"/>
      <c r="D198" s="80" t="str">
        <f t="shared" si="49"/>
        <v/>
      </c>
      <c r="E198" s="118"/>
      <c r="F198" s="80" t="str">
        <f t="shared" si="50"/>
        <v/>
      </c>
      <c r="G198" s="80" t="str">
        <f t="shared" si="51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52"/>
        <v/>
      </c>
      <c r="S198" s="75" t="str">
        <f t="shared" si="53"/>
        <v/>
      </c>
      <c r="T198" s="75" t="str">
        <f t="shared" si="54"/>
        <v/>
      </c>
      <c r="AD198" s="75" t="s">
        <v>3056</v>
      </c>
      <c r="AE198" s="75" t="s">
        <v>3057</v>
      </c>
      <c r="AF198" s="75" t="str">
        <f t="shared" si="47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48"/>
        <v/>
      </c>
      <c r="C199" s="85"/>
      <c r="D199" s="80" t="str">
        <f t="shared" si="49"/>
        <v/>
      </c>
      <c r="E199" s="118"/>
      <c r="F199" s="80" t="str">
        <f t="shared" si="50"/>
        <v/>
      </c>
      <c r="G199" s="80" t="str">
        <f t="shared" si="51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52"/>
        <v/>
      </c>
      <c r="S199" s="75" t="str">
        <f t="shared" si="53"/>
        <v/>
      </c>
      <c r="T199" s="75" t="str">
        <f t="shared" si="54"/>
        <v/>
      </c>
      <c r="AD199" s="75" t="s">
        <v>3058</v>
      </c>
      <c r="AE199" s="75" t="s">
        <v>3059</v>
      </c>
      <c r="AF199" s="75" t="str">
        <f t="shared" si="47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48"/>
        <v/>
      </c>
      <c r="C200" s="85"/>
      <c r="D200" s="80" t="str">
        <f t="shared" si="49"/>
        <v/>
      </c>
      <c r="E200" s="118"/>
      <c r="F200" s="80" t="str">
        <f t="shared" si="50"/>
        <v/>
      </c>
      <c r="G200" s="80" t="str">
        <f t="shared" si="51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52"/>
        <v/>
      </c>
      <c r="S200" s="75" t="str">
        <f t="shared" si="53"/>
        <v/>
      </c>
      <c r="T200" s="75" t="str">
        <f t="shared" si="54"/>
        <v/>
      </c>
      <c r="AD200" s="75" t="s">
        <v>3060</v>
      </c>
      <c r="AE200" s="75" t="s">
        <v>3061</v>
      </c>
      <c r="AF200" s="75" t="str">
        <f t="shared" ref="AF200:AF263" si="55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48"/>
        <v/>
      </c>
      <c r="C201" s="85"/>
      <c r="D201" s="80" t="str">
        <f t="shared" si="49"/>
        <v/>
      </c>
      <c r="E201" s="118"/>
      <c r="F201" s="80" t="str">
        <f t="shared" si="50"/>
        <v/>
      </c>
      <c r="G201" s="80" t="str">
        <f t="shared" si="51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52"/>
        <v/>
      </c>
      <c r="S201" s="75" t="str">
        <f t="shared" si="53"/>
        <v/>
      </c>
      <c r="T201" s="75" t="str">
        <f t="shared" si="54"/>
        <v/>
      </c>
      <c r="AD201" s="75" t="s">
        <v>3062</v>
      </c>
      <c r="AE201" s="75" t="s">
        <v>3063</v>
      </c>
      <c r="AF201" s="75" t="str">
        <f t="shared" si="55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48"/>
        <v/>
      </c>
      <c r="C202" s="85"/>
      <c r="D202" s="80" t="str">
        <f t="shared" si="49"/>
        <v/>
      </c>
      <c r="E202" s="118"/>
      <c r="F202" s="80" t="str">
        <f t="shared" si="50"/>
        <v/>
      </c>
      <c r="G202" s="80" t="str">
        <f t="shared" si="51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52"/>
        <v/>
      </c>
      <c r="S202" s="75" t="str">
        <f t="shared" si="53"/>
        <v/>
      </c>
      <c r="T202" s="75" t="str">
        <f t="shared" si="54"/>
        <v/>
      </c>
      <c r="AD202" s="75" t="s">
        <v>3064</v>
      </c>
      <c r="AE202" s="75" t="s">
        <v>3065</v>
      </c>
      <c r="AF202" s="75" t="str">
        <f t="shared" si="55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48"/>
        <v/>
      </c>
      <c r="C203" s="85"/>
      <c r="D203" s="80" t="str">
        <f t="shared" si="49"/>
        <v/>
      </c>
      <c r="E203" s="118"/>
      <c r="F203" s="80" t="str">
        <f t="shared" si="50"/>
        <v/>
      </c>
      <c r="G203" s="80" t="str">
        <f t="shared" si="51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52"/>
        <v/>
      </c>
      <c r="S203" s="75" t="str">
        <f t="shared" si="53"/>
        <v/>
      </c>
      <c r="T203" s="75" t="str">
        <f t="shared" si="54"/>
        <v/>
      </c>
      <c r="AD203" s="75" t="s">
        <v>3066</v>
      </c>
      <c r="AE203" s="75" t="s">
        <v>3067</v>
      </c>
      <c r="AF203" s="75" t="str">
        <f t="shared" si="55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48"/>
        <v/>
      </c>
      <c r="C204" s="85"/>
      <c r="D204" s="80" t="str">
        <f t="shared" si="49"/>
        <v/>
      </c>
      <c r="E204" s="118"/>
      <c r="F204" s="80" t="str">
        <f t="shared" si="50"/>
        <v/>
      </c>
      <c r="G204" s="80" t="str">
        <f t="shared" si="51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52"/>
        <v/>
      </c>
      <c r="S204" s="75" t="str">
        <f t="shared" si="53"/>
        <v/>
      </c>
      <c r="T204" s="75" t="str">
        <f t="shared" si="54"/>
        <v/>
      </c>
      <c r="AD204" s="75" t="s">
        <v>3068</v>
      </c>
      <c r="AE204" s="75" t="s">
        <v>2514</v>
      </c>
      <c r="AF204" s="75" t="str">
        <f t="shared" si="55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48"/>
        <v/>
      </c>
      <c r="C205" s="85"/>
      <c r="D205" s="80" t="str">
        <f t="shared" si="49"/>
        <v/>
      </c>
      <c r="E205" s="118"/>
      <c r="F205" s="80" t="str">
        <f t="shared" si="50"/>
        <v/>
      </c>
      <c r="G205" s="80" t="str">
        <f t="shared" si="51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52"/>
        <v/>
      </c>
      <c r="S205" s="75" t="str">
        <f t="shared" si="53"/>
        <v/>
      </c>
      <c r="T205" s="75" t="str">
        <f t="shared" si="54"/>
        <v/>
      </c>
      <c r="AD205" s="75" t="s">
        <v>3069</v>
      </c>
      <c r="AE205" s="75" t="s">
        <v>3070</v>
      </c>
      <c r="AF205" s="75" t="str">
        <f t="shared" si="55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48"/>
        <v/>
      </c>
      <c r="C206" s="85"/>
      <c r="D206" s="80" t="str">
        <f t="shared" si="49"/>
        <v/>
      </c>
      <c r="E206" s="118"/>
      <c r="F206" s="80" t="str">
        <f t="shared" si="50"/>
        <v/>
      </c>
      <c r="G206" s="80" t="str">
        <f t="shared" si="51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52"/>
        <v/>
      </c>
      <c r="S206" s="75" t="str">
        <f t="shared" si="53"/>
        <v/>
      </c>
      <c r="T206" s="75" t="str">
        <f t="shared" si="54"/>
        <v/>
      </c>
      <c r="AD206" s="75" t="s">
        <v>3071</v>
      </c>
      <c r="AE206" s="75" t="s">
        <v>3072</v>
      </c>
      <c r="AF206" s="75" t="str">
        <f t="shared" si="55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48"/>
        <v/>
      </c>
      <c r="C207" s="85"/>
      <c r="D207" s="80" t="str">
        <f t="shared" si="49"/>
        <v/>
      </c>
      <c r="E207" s="118"/>
      <c r="F207" s="80" t="str">
        <f t="shared" si="50"/>
        <v/>
      </c>
      <c r="G207" s="80" t="str">
        <f t="shared" si="51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52"/>
        <v/>
      </c>
      <c r="S207" s="75" t="str">
        <f t="shared" si="53"/>
        <v/>
      </c>
      <c r="T207" s="75" t="str">
        <f t="shared" si="54"/>
        <v/>
      </c>
      <c r="AD207" s="75" t="s">
        <v>3073</v>
      </c>
      <c r="AE207" s="75" t="s">
        <v>3074</v>
      </c>
      <c r="AF207" s="75" t="str">
        <f t="shared" si="55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48"/>
        <v/>
      </c>
      <c r="C208" s="85"/>
      <c r="D208" s="80" t="str">
        <f t="shared" si="49"/>
        <v/>
      </c>
      <c r="E208" s="118"/>
      <c r="F208" s="80" t="str">
        <f t="shared" si="50"/>
        <v/>
      </c>
      <c r="G208" s="80" t="str">
        <f t="shared" si="51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52"/>
        <v/>
      </c>
      <c r="S208" s="75" t="str">
        <f t="shared" si="53"/>
        <v/>
      </c>
      <c r="T208" s="75" t="str">
        <f t="shared" si="54"/>
        <v/>
      </c>
      <c r="AD208" s="75" t="s">
        <v>3075</v>
      </c>
      <c r="AE208" s="75" t="s">
        <v>3076</v>
      </c>
      <c r="AF208" s="75" t="str">
        <f t="shared" si="55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48"/>
        <v/>
      </c>
      <c r="C209" s="85"/>
      <c r="D209" s="80" t="str">
        <f t="shared" si="49"/>
        <v/>
      </c>
      <c r="E209" s="118"/>
      <c r="F209" s="80" t="str">
        <f t="shared" si="50"/>
        <v/>
      </c>
      <c r="G209" s="80" t="str">
        <f t="shared" si="51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52"/>
        <v/>
      </c>
      <c r="S209" s="75" t="str">
        <f t="shared" si="53"/>
        <v/>
      </c>
      <c r="T209" s="75" t="str">
        <f t="shared" si="54"/>
        <v/>
      </c>
      <c r="AD209" s="75" t="s">
        <v>3077</v>
      </c>
      <c r="AE209" s="75" t="s">
        <v>3078</v>
      </c>
      <c r="AF209" s="75" t="str">
        <f t="shared" si="55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48"/>
        <v/>
      </c>
      <c r="C210" s="85"/>
      <c r="D210" s="80" t="str">
        <f t="shared" si="49"/>
        <v/>
      </c>
      <c r="E210" s="118"/>
      <c r="F210" s="80" t="str">
        <f t="shared" si="50"/>
        <v/>
      </c>
      <c r="G210" s="80" t="str">
        <f t="shared" si="51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52"/>
        <v/>
      </c>
      <c r="S210" s="75" t="str">
        <f t="shared" si="53"/>
        <v/>
      </c>
      <c r="T210" s="75" t="str">
        <f t="shared" si="54"/>
        <v/>
      </c>
      <c r="AD210" s="75" t="s">
        <v>3079</v>
      </c>
      <c r="AE210" s="75" t="s">
        <v>3080</v>
      </c>
      <c r="AF210" s="75" t="str">
        <f t="shared" si="55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48"/>
        <v/>
      </c>
      <c r="C211" s="85"/>
      <c r="D211" s="80" t="str">
        <f t="shared" si="49"/>
        <v/>
      </c>
      <c r="E211" s="118"/>
      <c r="F211" s="80" t="str">
        <f t="shared" si="50"/>
        <v/>
      </c>
      <c r="G211" s="80" t="str">
        <f t="shared" si="51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52"/>
        <v/>
      </c>
      <c r="S211" s="75" t="str">
        <f t="shared" si="53"/>
        <v/>
      </c>
      <c r="T211" s="75" t="str">
        <f t="shared" si="54"/>
        <v/>
      </c>
      <c r="AD211" s="75" t="s">
        <v>3081</v>
      </c>
      <c r="AE211" s="75" t="s">
        <v>3082</v>
      </c>
      <c r="AF211" s="75" t="str">
        <f t="shared" si="55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48"/>
        <v/>
      </c>
      <c r="C212" s="85"/>
      <c r="D212" s="80" t="str">
        <f t="shared" si="49"/>
        <v/>
      </c>
      <c r="E212" s="118"/>
      <c r="F212" s="80" t="str">
        <f t="shared" si="50"/>
        <v/>
      </c>
      <c r="G212" s="80" t="str">
        <f t="shared" si="51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52"/>
        <v/>
      </c>
      <c r="S212" s="75" t="str">
        <f t="shared" si="53"/>
        <v/>
      </c>
      <c r="T212" s="75" t="str">
        <f t="shared" si="54"/>
        <v/>
      </c>
      <c r="AD212" s="75" t="s">
        <v>3083</v>
      </c>
      <c r="AE212" s="75" t="s">
        <v>3084</v>
      </c>
      <c r="AF212" s="75" t="str">
        <f t="shared" si="55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48"/>
        <v/>
      </c>
      <c r="C213" s="85"/>
      <c r="D213" s="80" t="str">
        <f t="shared" si="49"/>
        <v/>
      </c>
      <c r="E213" s="118"/>
      <c r="F213" s="80" t="str">
        <f t="shared" si="50"/>
        <v/>
      </c>
      <c r="G213" s="80" t="str">
        <f t="shared" si="51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52"/>
        <v/>
      </c>
      <c r="S213" s="75" t="str">
        <f t="shared" si="53"/>
        <v/>
      </c>
      <c r="T213" s="75" t="str">
        <f t="shared" si="54"/>
        <v/>
      </c>
      <c r="AD213" s="75" t="s">
        <v>3085</v>
      </c>
      <c r="AE213" s="75" t="s">
        <v>3086</v>
      </c>
      <c r="AF213" s="75" t="str">
        <f t="shared" si="55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48"/>
        <v/>
      </c>
      <c r="C214" s="85"/>
      <c r="D214" s="80" t="str">
        <f t="shared" si="49"/>
        <v/>
      </c>
      <c r="E214" s="118"/>
      <c r="F214" s="80" t="str">
        <f t="shared" si="50"/>
        <v/>
      </c>
      <c r="G214" s="80" t="str">
        <f t="shared" si="51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52"/>
        <v/>
      </c>
      <c r="S214" s="75" t="str">
        <f t="shared" si="53"/>
        <v/>
      </c>
      <c r="T214" s="75" t="str">
        <f t="shared" si="54"/>
        <v/>
      </c>
      <c r="AD214" s="75" t="s">
        <v>3087</v>
      </c>
      <c r="AE214" s="75" t="s">
        <v>3088</v>
      </c>
      <c r="AF214" s="75" t="str">
        <f t="shared" si="55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48"/>
        <v/>
      </c>
      <c r="C215" s="85"/>
      <c r="D215" s="80" t="str">
        <f t="shared" si="49"/>
        <v/>
      </c>
      <c r="E215" s="118"/>
      <c r="F215" s="80" t="str">
        <f t="shared" si="50"/>
        <v/>
      </c>
      <c r="G215" s="80" t="str">
        <f t="shared" si="51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52"/>
        <v/>
      </c>
      <c r="S215" s="75" t="str">
        <f t="shared" si="53"/>
        <v/>
      </c>
      <c r="T215" s="75" t="str">
        <f t="shared" si="54"/>
        <v/>
      </c>
      <c r="AD215" s="75" t="s">
        <v>3089</v>
      </c>
      <c r="AE215" s="75" t="s">
        <v>3090</v>
      </c>
      <c r="AF215" s="75" t="str">
        <f t="shared" si="55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48"/>
        <v/>
      </c>
      <c r="C216" s="85"/>
      <c r="D216" s="80" t="str">
        <f t="shared" si="49"/>
        <v/>
      </c>
      <c r="E216" s="118"/>
      <c r="F216" s="80" t="str">
        <f t="shared" si="50"/>
        <v/>
      </c>
      <c r="G216" s="80" t="str">
        <f t="shared" si="51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52"/>
        <v/>
      </c>
      <c r="S216" s="75" t="str">
        <f t="shared" si="53"/>
        <v/>
      </c>
      <c r="T216" s="75" t="str">
        <f t="shared" si="54"/>
        <v/>
      </c>
      <c r="AD216" s="75" t="s">
        <v>3091</v>
      </c>
      <c r="AE216" s="75" t="s">
        <v>3092</v>
      </c>
      <c r="AF216" s="75" t="str">
        <f t="shared" si="55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48"/>
        <v/>
      </c>
      <c r="C217" s="85"/>
      <c r="D217" s="80" t="str">
        <f t="shared" si="49"/>
        <v/>
      </c>
      <c r="E217" s="118"/>
      <c r="F217" s="80" t="str">
        <f t="shared" si="50"/>
        <v/>
      </c>
      <c r="G217" s="80" t="str">
        <f t="shared" si="51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52"/>
        <v/>
      </c>
      <c r="S217" s="75" t="str">
        <f t="shared" si="53"/>
        <v/>
      </c>
      <c r="T217" s="75" t="str">
        <f t="shared" si="54"/>
        <v/>
      </c>
      <c r="AD217" s="75" t="s">
        <v>3093</v>
      </c>
      <c r="AE217" s="75" t="s">
        <v>3094</v>
      </c>
      <c r="AF217" s="75" t="str">
        <f t="shared" si="55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48"/>
        <v/>
      </c>
      <c r="C218" s="85"/>
      <c r="D218" s="80" t="str">
        <f t="shared" si="49"/>
        <v/>
      </c>
      <c r="E218" s="118"/>
      <c r="F218" s="80" t="str">
        <f t="shared" si="50"/>
        <v/>
      </c>
      <c r="G218" s="80" t="str">
        <f t="shared" si="51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52"/>
        <v/>
      </c>
      <c r="S218" s="75" t="str">
        <f t="shared" si="53"/>
        <v/>
      </c>
      <c r="T218" s="75" t="str">
        <f t="shared" si="54"/>
        <v/>
      </c>
      <c r="AD218" s="75" t="s">
        <v>3095</v>
      </c>
      <c r="AE218" s="75" t="s">
        <v>3096</v>
      </c>
      <c r="AF218" s="75" t="str">
        <f t="shared" si="55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48"/>
        <v/>
      </c>
      <c r="C219" s="85"/>
      <c r="D219" s="80" t="str">
        <f t="shared" si="49"/>
        <v/>
      </c>
      <c r="E219" s="118"/>
      <c r="F219" s="80" t="str">
        <f t="shared" si="50"/>
        <v/>
      </c>
      <c r="G219" s="80" t="str">
        <f t="shared" si="51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52"/>
        <v/>
      </c>
      <c r="S219" s="75" t="str">
        <f t="shared" si="53"/>
        <v/>
      </c>
      <c r="T219" s="75" t="str">
        <f t="shared" si="54"/>
        <v/>
      </c>
      <c r="AD219" s="75" t="s">
        <v>2174</v>
      </c>
      <c r="AE219" s="75" t="s">
        <v>2175</v>
      </c>
      <c r="AF219" s="75" t="str">
        <f t="shared" si="55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48"/>
        <v/>
      </c>
      <c r="C220" s="85"/>
      <c r="D220" s="80" t="str">
        <f t="shared" si="49"/>
        <v/>
      </c>
      <c r="E220" s="118"/>
      <c r="F220" s="80" t="str">
        <f t="shared" si="50"/>
        <v/>
      </c>
      <c r="G220" s="80" t="str">
        <f t="shared" si="51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52"/>
        <v/>
      </c>
      <c r="S220" s="75" t="str">
        <f t="shared" si="53"/>
        <v/>
      </c>
      <c r="T220" s="75" t="str">
        <f t="shared" si="54"/>
        <v/>
      </c>
      <c r="AD220" s="75" t="s">
        <v>2176</v>
      </c>
      <c r="AE220" s="75" t="s">
        <v>2177</v>
      </c>
      <c r="AF220" s="75" t="str">
        <f t="shared" si="55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48"/>
        <v/>
      </c>
      <c r="C221" s="85"/>
      <c r="D221" s="80" t="str">
        <f t="shared" si="49"/>
        <v/>
      </c>
      <c r="E221" s="118"/>
      <c r="F221" s="80" t="str">
        <f t="shared" si="50"/>
        <v/>
      </c>
      <c r="G221" s="80" t="str">
        <f t="shared" si="51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52"/>
        <v/>
      </c>
      <c r="S221" s="75" t="str">
        <f t="shared" si="53"/>
        <v/>
      </c>
      <c r="T221" s="75" t="str">
        <f t="shared" si="54"/>
        <v/>
      </c>
      <c r="AD221" s="75" t="s">
        <v>2178</v>
      </c>
      <c r="AE221" s="75" t="s">
        <v>2179</v>
      </c>
      <c r="AF221" s="75" t="str">
        <f t="shared" si="55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48"/>
        <v/>
      </c>
      <c r="C222" s="85"/>
      <c r="D222" s="80" t="str">
        <f t="shared" si="49"/>
        <v/>
      </c>
      <c r="E222" s="118"/>
      <c r="F222" s="80" t="str">
        <f t="shared" si="50"/>
        <v/>
      </c>
      <c r="G222" s="80" t="str">
        <f t="shared" si="51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52"/>
        <v/>
      </c>
      <c r="S222" s="75" t="str">
        <f t="shared" si="53"/>
        <v/>
      </c>
      <c r="T222" s="75" t="str">
        <f t="shared" si="54"/>
        <v/>
      </c>
      <c r="AD222" s="75" t="s">
        <v>2180</v>
      </c>
      <c r="AE222" s="75" t="s">
        <v>2181</v>
      </c>
      <c r="AF222" s="75" t="str">
        <f t="shared" si="55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48"/>
        <v/>
      </c>
      <c r="C223" s="85"/>
      <c r="D223" s="80" t="str">
        <f t="shared" si="49"/>
        <v/>
      </c>
      <c r="E223" s="118"/>
      <c r="F223" s="80" t="str">
        <f t="shared" si="50"/>
        <v/>
      </c>
      <c r="G223" s="80" t="str">
        <f t="shared" si="51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52"/>
        <v/>
      </c>
      <c r="S223" s="75" t="str">
        <f t="shared" si="53"/>
        <v/>
      </c>
      <c r="T223" s="75" t="str">
        <f t="shared" si="54"/>
        <v/>
      </c>
      <c r="AD223" s="75" t="s">
        <v>2182</v>
      </c>
      <c r="AE223" s="75" t="s">
        <v>2183</v>
      </c>
      <c r="AF223" s="75" t="str">
        <f t="shared" si="55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48"/>
        <v/>
      </c>
      <c r="C224" s="85"/>
      <c r="D224" s="80" t="str">
        <f t="shared" si="49"/>
        <v/>
      </c>
      <c r="E224" s="118"/>
      <c r="F224" s="80" t="str">
        <f t="shared" si="50"/>
        <v/>
      </c>
      <c r="G224" s="80" t="str">
        <f t="shared" si="51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52"/>
        <v/>
      </c>
      <c r="S224" s="75" t="str">
        <f t="shared" si="53"/>
        <v/>
      </c>
      <c r="T224" s="75" t="str">
        <f t="shared" si="54"/>
        <v/>
      </c>
      <c r="AD224" s="75" t="s">
        <v>2184</v>
      </c>
      <c r="AE224" s="75" t="s">
        <v>2185</v>
      </c>
      <c r="AF224" s="75" t="str">
        <f t="shared" si="55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48"/>
        <v/>
      </c>
      <c r="C225" s="85"/>
      <c r="D225" s="80" t="str">
        <f t="shared" si="49"/>
        <v/>
      </c>
      <c r="E225" s="118"/>
      <c r="F225" s="80" t="str">
        <f t="shared" si="50"/>
        <v/>
      </c>
      <c r="G225" s="80" t="str">
        <f t="shared" si="51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52"/>
        <v/>
      </c>
      <c r="S225" s="75" t="str">
        <f t="shared" si="53"/>
        <v/>
      </c>
      <c r="T225" s="75" t="str">
        <f t="shared" si="54"/>
        <v/>
      </c>
      <c r="AD225" s="75" t="s">
        <v>2186</v>
      </c>
      <c r="AE225" s="75" t="s">
        <v>2187</v>
      </c>
      <c r="AF225" s="75" t="str">
        <f t="shared" si="55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48"/>
        <v/>
      </c>
      <c r="C226" s="85"/>
      <c r="D226" s="80" t="str">
        <f t="shared" si="49"/>
        <v/>
      </c>
      <c r="E226" s="118"/>
      <c r="F226" s="80" t="str">
        <f t="shared" si="50"/>
        <v/>
      </c>
      <c r="G226" s="80" t="str">
        <f t="shared" si="51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52"/>
        <v/>
      </c>
      <c r="S226" s="75" t="str">
        <f t="shared" si="53"/>
        <v/>
      </c>
      <c r="T226" s="75" t="str">
        <f t="shared" si="54"/>
        <v/>
      </c>
      <c r="AD226" s="75" t="s">
        <v>2188</v>
      </c>
      <c r="AE226" s="75" t="s">
        <v>2189</v>
      </c>
      <c r="AF226" s="75" t="str">
        <f t="shared" si="55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48"/>
        <v/>
      </c>
      <c r="C227" s="85"/>
      <c r="D227" s="80" t="str">
        <f t="shared" si="49"/>
        <v/>
      </c>
      <c r="E227" s="118"/>
      <c r="F227" s="80" t="str">
        <f t="shared" si="50"/>
        <v/>
      </c>
      <c r="G227" s="80" t="str">
        <f t="shared" si="51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52"/>
        <v/>
      </c>
      <c r="S227" s="75" t="str">
        <f t="shared" si="53"/>
        <v/>
      </c>
      <c r="T227" s="75" t="str">
        <f t="shared" si="54"/>
        <v/>
      </c>
      <c r="AD227" s="75" t="s">
        <v>2190</v>
      </c>
      <c r="AE227" s="75" t="s">
        <v>2191</v>
      </c>
      <c r="AF227" s="75" t="str">
        <f t="shared" si="55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48"/>
        <v/>
      </c>
      <c r="C228" s="85"/>
      <c r="D228" s="80" t="str">
        <f t="shared" si="49"/>
        <v/>
      </c>
      <c r="E228" s="118"/>
      <c r="F228" s="80" t="str">
        <f t="shared" si="50"/>
        <v/>
      </c>
      <c r="G228" s="80" t="str">
        <f t="shared" si="51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52"/>
        <v/>
      </c>
      <c r="S228" s="75" t="str">
        <f t="shared" si="53"/>
        <v/>
      </c>
      <c r="T228" s="75" t="str">
        <f t="shared" si="54"/>
        <v/>
      </c>
      <c r="AD228" s="75" t="s">
        <v>2192</v>
      </c>
      <c r="AE228" s="75" t="s">
        <v>2193</v>
      </c>
      <c r="AF228" s="75" t="str">
        <f t="shared" si="55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48"/>
        <v/>
      </c>
      <c r="C229" s="85"/>
      <c r="D229" s="80" t="str">
        <f t="shared" si="49"/>
        <v/>
      </c>
      <c r="E229" s="118"/>
      <c r="F229" s="80" t="str">
        <f t="shared" si="50"/>
        <v/>
      </c>
      <c r="G229" s="80" t="str">
        <f t="shared" si="51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52"/>
        <v/>
      </c>
      <c r="S229" s="75" t="str">
        <f t="shared" si="53"/>
        <v/>
      </c>
      <c r="T229" s="75" t="str">
        <f t="shared" si="54"/>
        <v/>
      </c>
      <c r="AD229" s="75" t="s">
        <v>2194</v>
      </c>
      <c r="AE229" s="75" t="s">
        <v>2195</v>
      </c>
      <c r="AF229" s="75" t="str">
        <f t="shared" si="55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48"/>
        <v/>
      </c>
      <c r="C230" s="85"/>
      <c r="D230" s="80" t="str">
        <f t="shared" si="49"/>
        <v/>
      </c>
      <c r="E230" s="118"/>
      <c r="F230" s="80" t="str">
        <f t="shared" si="50"/>
        <v/>
      </c>
      <c r="G230" s="80" t="str">
        <f t="shared" si="51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52"/>
        <v/>
      </c>
      <c r="S230" s="75" t="str">
        <f t="shared" si="53"/>
        <v/>
      </c>
      <c r="T230" s="75" t="str">
        <f t="shared" si="54"/>
        <v/>
      </c>
      <c r="AD230" s="75" t="s">
        <v>2196</v>
      </c>
      <c r="AE230" s="75" t="s">
        <v>2197</v>
      </c>
      <c r="AF230" s="75" t="str">
        <f t="shared" si="55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48"/>
        <v/>
      </c>
      <c r="C231" s="85"/>
      <c r="D231" s="80" t="str">
        <f t="shared" si="49"/>
        <v/>
      </c>
      <c r="E231" s="118"/>
      <c r="F231" s="80" t="str">
        <f t="shared" si="50"/>
        <v/>
      </c>
      <c r="G231" s="80" t="str">
        <f t="shared" si="51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52"/>
        <v/>
      </c>
      <c r="S231" s="75" t="str">
        <f t="shared" si="53"/>
        <v/>
      </c>
      <c r="T231" s="75" t="str">
        <f t="shared" si="54"/>
        <v/>
      </c>
      <c r="AD231" s="75" t="s">
        <v>2198</v>
      </c>
      <c r="AE231" s="75" t="s">
        <v>2199</v>
      </c>
      <c r="AF231" s="75" t="str">
        <f t="shared" si="55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48"/>
        <v/>
      </c>
      <c r="C232" s="85"/>
      <c r="D232" s="80" t="str">
        <f t="shared" si="49"/>
        <v/>
      </c>
      <c r="E232" s="118"/>
      <c r="F232" s="80" t="str">
        <f t="shared" si="50"/>
        <v/>
      </c>
      <c r="G232" s="80" t="str">
        <f t="shared" si="51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52"/>
        <v/>
      </c>
      <c r="S232" s="75" t="str">
        <f t="shared" si="53"/>
        <v/>
      </c>
      <c r="T232" s="75" t="str">
        <f t="shared" si="54"/>
        <v/>
      </c>
      <c r="AD232" s="75" t="s">
        <v>2200</v>
      </c>
      <c r="AE232" s="75" t="s">
        <v>2201</v>
      </c>
      <c r="AF232" s="75" t="str">
        <f t="shared" si="55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48"/>
        <v/>
      </c>
      <c r="C233" s="85"/>
      <c r="D233" s="80" t="str">
        <f t="shared" si="49"/>
        <v/>
      </c>
      <c r="E233" s="118"/>
      <c r="F233" s="80" t="str">
        <f t="shared" si="50"/>
        <v/>
      </c>
      <c r="G233" s="80" t="str">
        <f t="shared" si="51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52"/>
        <v/>
      </c>
      <c r="S233" s="75" t="str">
        <f t="shared" si="53"/>
        <v/>
      </c>
      <c r="T233" s="75" t="str">
        <f t="shared" si="54"/>
        <v/>
      </c>
      <c r="AD233" s="75" t="s">
        <v>3097</v>
      </c>
      <c r="AE233" s="75" t="s">
        <v>3098</v>
      </c>
      <c r="AF233" s="75" t="str">
        <f t="shared" si="55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48"/>
        <v/>
      </c>
      <c r="C234" s="85"/>
      <c r="D234" s="80" t="str">
        <f t="shared" si="49"/>
        <v/>
      </c>
      <c r="E234" s="118"/>
      <c r="F234" s="80" t="str">
        <f t="shared" si="50"/>
        <v/>
      </c>
      <c r="G234" s="80" t="str">
        <f t="shared" si="51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52"/>
        <v/>
      </c>
      <c r="S234" s="75" t="str">
        <f t="shared" si="53"/>
        <v/>
      </c>
      <c r="T234" s="75" t="str">
        <f t="shared" si="54"/>
        <v/>
      </c>
      <c r="AD234" s="75" t="s">
        <v>3099</v>
      </c>
      <c r="AE234" s="75" t="s">
        <v>3100</v>
      </c>
      <c r="AF234" s="75" t="str">
        <f t="shared" si="55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48"/>
        <v/>
      </c>
      <c r="C235" s="85"/>
      <c r="D235" s="80" t="str">
        <f t="shared" si="49"/>
        <v/>
      </c>
      <c r="E235" s="118"/>
      <c r="F235" s="80" t="str">
        <f t="shared" si="50"/>
        <v/>
      </c>
      <c r="G235" s="80" t="str">
        <f t="shared" si="51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52"/>
        <v/>
      </c>
      <c r="S235" s="75" t="str">
        <f t="shared" si="53"/>
        <v/>
      </c>
      <c r="T235" s="75" t="str">
        <f t="shared" si="54"/>
        <v/>
      </c>
      <c r="AD235" s="75" t="s">
        <v>3101</v>
      </c>
      <c r="AE235" s="75" t="s">
        <v>3102</v>
      </c>
      <c r="AF235" s="75" t="str">
        <f t="shared" si="55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48"/>
        <v/>
      </c>
      <c r="C236" s="85"/>
      <c r="D236" s="80" t="str">
        <f t="shared" si="49"/>
        <v/>
      </c>
      <c r="E236" s="118"/>
      <c r="F236" s="80" t="str">
        <f t="shared" si="50"/>
        <v/>
      </c>
      <c r="G236" s="80" t="str">
        <f t="shared" si="51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52"/>
        <v/>
      </c>
      <c r="S236" s="75" t="str">
        <f t="shared" si="53"/>
        <v/>
      </c>
      <c r="T236" s="75" t="str">
        <f t="shared" si="54"/>
        <v/>
      </c>
      <c r="AD236" s="75" t="s">
        <v>3103</v>
      </c>
      <c r="AE236" s="75" t="s">
        <v>3104</v>
      </c>
      <c r="AF236" s="75" t="str">
        <f t="shared" si="55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48"/>
        <v/>
      </c>
      <c r="C237" s="85"/>
      <c r="D237" s="80" t="str">
        <f t="shared" si="49"/>
        <v/>
      </c>
      <c r="E237" s="118"/>
      <c r="F237" s="80" t="str">
        <f t="shared" si="50"/>
        <v/>
      </c>
      <c r="G237" s="80" t="str">
        <f t="shared" si="51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52"/>
        <v/>
      </c>
      <c r="S237" s="75" t="str">
        <f t="shared" si="53"/>
        <v/>
      </c>
      <c r="T237" s="75" t="str">
        <f t="shared" si="54"/>
        <v/>
      </c>
      <c r="AD237" s="75" t="s">
        <v>737</v>
      </c>
      <c r="AE237" s="75" t="s">
        <v>738</v>
      </c>
      <c r="AF237" s="75" t="str">
        <f t="shared" si="55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48"/>
        <v/>
      </c>
      <c r="C238" s="85"/>
      <c r="D238" s="80" t="str">
        <f t="shared" si="49"/>
        <v/>
      </c>
      <c r="E238" s="118"/>
      <c r="F238" s="80" t="str">
        <f t="shared" si="50"/>
        <v/>
      </c>
      <c r="G238" s="80" t="str">
        <f t="shared" si="51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52"/>
        <v/>
      </c>
      <c r="S238" s="75" t="str">
        <f t="shared" si="53"/>
        <v/>
      </c>
      <c r="T238" s="75" t="str">
        <f t="shared" si="54"/>
        <v/>
      </c>
      <c r="AD238" s="75" t="s">
        <v>739</v>
      </c>
      <c r="AE238" s="75" t="s">
        <v>740</v>
      </c>
      <c r="AF238" s="75" t="str">
        <f t="shared" si="55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48"/>
        <v/>
      </c>
      <c r="C239" s="85"/>
      <c r="D239" s="80" t="str">
        <f t="shared" si="49"/>
        <v/>
      </c>
      <c r="E239" s="118"/>
      <c r="F239" s="80" t="str">
        <f t="shared" si="50"/>
        <v/>
      </c>
      <c r="G239" s="80" t="str">
        <f t="shared" si="51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52"/>
        <v/>
      </c>
      <c r="S239" s="75" t="str">
        <f t="shared" si="53"/>
        <v/>
      </c>
      <c r="T239" s="75" t="str">
        <f t="shared" si="54"/>
        <v/>
      </c>
      <c r="AD239" s="75" t="s">
        <v>741</v>
      </c>
      <c r="AE239" s="75" t="s">
        <v>742</v>
      </c>
      <c r="AF239" s="75" t="str">
        <f t="shared" si="55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48"/>
        <v/>
      </c>
      <c r="C240" s="85"/>
      <c r="D240" s="80" t="str">
        <f t="shared" si="49"/>
        <v/>
      </c>
      <c r="E240" s="118"/>
      <c r="F240" s="80" t="str">
        <f t="shared" si="50"/>
        <v/>
      </c>
      <c r="G240" s="80" t="str">
        <f t="shared" si="51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52"/>
        <v/>
      </c>
      <c r="S240" s="75" t="str">
        <f t="shared" si="53"/>
        <v/>
      </c>
      <c r="T240" s="75" t="str">
        <f t="shared" si="54"/>
        <v/>
      </c>
      <c r="AD240" s="75" t="s">
        <v>743</v>
      </c>
      <c r="AE240" s="75" t="s">
        <v>744</v>
      </c>
      <c r="AF240" s="75" t="str">
        <f t="shared" si="55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48"/>
        <v/>
      </c>
      <c r="C241" s="85"/>
      <c r="D241" s="80" t="str">
        <f t="shared" si="49"/>
        <v/>
      </c>
      <c r="E241" s="118"/>
      <c r="F241" s="80" t="str">
        <f t="shared" si="50"/>
        <v/>
      </c>
      <c r="G241" s="80" t="str">
        <f t="shared" si="51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52"/>
        <v/>
      </c>
      <c r="S241" s="75" t="str">
        <f t="shared" si="53"/>
        <v/>
      </c>
      <c r="T241" s="75" t="str">
        <f t="shared" si="54"/>
        <v/>
      </c>
      <c r="AD241" s="75" t="s">
        <v>745</v>
      </c>
      <c r="AE241" s="75" t="s">
        <v>746</v>
      </c>
      <c r="AF241" s="75" t="str">
        <f t="shared" si="55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48"/>
        <v/>
      </c>
      <c r="C242" s="85"/>
      <c r="D242" s="80" t="str">
        <f t="shared" si="49"/>
        <v/>
      </c>
      <c r="E242" s="118"/>
      <c r="F242" s="80" t="str">
        <f t="shared" si="50"/>
        <v/>
      </c>
      <c r="G242" s="80" t="str">
        <f t="shared" si="51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52"/>
        <v/>
      </c>
      <c r="S242" s="75" t="str">
        <f t="shared" si="53"/>
        <v/>
      </c>
      <c r="T242" s="75" t="str">
        <f t="shared" si="54"/>
        <v/>
      </c>
      <c r="AD242" s="75" t="s">
        <v>747</v>
      </c>
      <c r="AE242" s="75" t="s">
        <v>748</v>
      </c>
      <c r="AF242" s="75" t="str">
        <f t="shared" si="55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48"/>
        <v/>
      </c>
      <c r="C243" s="85"/>
      <c r="D243" s="80" t="str">
        <f t="shared" si="49"/>
        <v/>
      </c>
      <c r="E243" s="118"/>
      <c r="F243" s="80" t="str">
        <f t="shared" si="50"/>
        <v/>
      </c>
      <c r="G243" s="80" t="str">
        <f t="shared" si="51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52"/>
        <v/>
      </c>
      <c r="S243" s="75" t="str">
        <f t="shared" si="53"/>
        <v/>
      </c>
      <c r="T243" s="75" t="str">
        <f t="shared" si="54"/>
        <v/>
      </c>
      <c r="AD243" s="75" t="s">
        <v>749</v>
      </c>
      <c r="AE243" s="75" t="s">
        <v>750</v>
      </c>
      <c r="AF243" s="75" t="str">
        <f t="shared" si="55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48"/>
        <v/>
      </c>
      <c r="C244" s="85"/>
      <c r="D244" s="80" t="str">
        <f t="shared" si="49"/>
        <v/>
      </c>
      <c r="E244" s="118"/>
      <c r="F244" s="80" t="str">
        <f t="shared" si="50"/>
        <v/>
      </c>
      <c r="G244" s="80" t="str">
        <f t="shared" si="51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52"/>
        <v/>
      </c>
      <c r="S244" s="75" t="str">
        <f t="shared" si="53"/>
        <v/>
      </c>
      <c r="T244" s="75" t="str">
        <f t="shared" si="54"/>
        <v/>
      </c>
      <c r="AD244" s="75" t="s">
        <v>1339</v>
      </c>
      <c r="AE244" s="75" t="s">
        <v>1340</v>
      </c>
      <c r="AF244" s="75" t="str">
        <f t="shared" si="55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48"/>
        <v/>
      </c>
      <c r="C245" s="85"/>
      <c r="D245" s="80" t="str">
        <f t="shared" si="49"/>
        <v/>
      </c>
      <c r="E245" s="118"/>
      <c r="F245" s="80" t="str">
        <f t="shared" si="50"/>
        <v/>
      </c>
      <c r="G245" s="80" t="str">
        <f t="shared" si="51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52"/>
        <v/>
      </c>
      <c r="S245" s="75" t="str">
        <f t="shared" si="53"/>
        <v/>
      </c>
      <c r="T245" s="75" t="str">
        <f t="shared" si="54"/>
        <v/>
      </c>
      <c r="AD245" s="75" t="s">
        <v>1341</v>
      </c>
      <c r="AE245" s="75" t="s">
        <v>1342</v>
      </c>
      <c r="AF245" s="75" t="str">
        <f t="shared" si="55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48"/>
        <v/>
      </c>
      <c r="C246" s="85"/>
      <c r="D246" s="80" t="str">
        <f t="shared" si="49"/>
        <v/>
      </c>
      <c r="E246" s="118"/>
      <c r="F246" s="80" t="str">
        <f t="shared" si="50"/>
        <v/>
      </c>
      <c r="G246" s="80" t="str">
        <f t="shared" si="51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52"/>
        <v/>
      </c>
      <c r="S246" s="75" t="str">
        <f t="shared" si="53"/>
        <v/>
      </c>
      <c r="T246" s="75" t="str">
        <f t="shared" si="54"/>
        <v/>
      </c>
      <c r="AD246" s="75" t="s">
        <v>1343</v>
      </c>
      <c r="AE246" s="75" t="s">
        <v>1344</v>
      </c>
      <c r="AF246" s="75" t="str">
        <f t="shared" si="55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48"/>
        <v/>
      </c>
      <c r="C247" s="85"/>
      <c r="D247" s="80" t="str">
        <f t="shared" si="49"/>
        <v/>
      </c>
      <c r="E247" s="118"/>
      <c r="F247" s="80" t="str">
        <f t="shared" si="50"/>
        <v/>
      </c>
      <c r="G247" s="80" t="str">
        <f t="shared" si="51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52"/>
        <v/>
      </c>
      <c r="S247" s="75" t="str">
        <f t="shared" si="53"/>
        <v/>
      </c>
      <c r="T247" s="75" t="str">
        <f t="shared" si="54"/>
        <v/>
      </c>
      <c r="AD247" s="75" t="s">
        <v>1345</v>
      </c>
      <c r="AE247" s="75" t="s">
        <v>1346</v>
      </c>
      <c r="AF247" s="75" t="str">
        <f t="shared" si="55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48"/>
        <v/>
      </c>
      <c r="C248" s="85"/>
      <c r="D248" s="80" t="str">
        <f t="shared" si="49"/>
        <v/>
      </c>
      <c r="E248" s="118"/>
      <c r="F248" s="80" t="str">
        <f t="shared" si="50"/>
        <v/>
      </c>
      <c r="G248" s="80" t="str">
        <f t="shared" si="51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52"/>
        <v/>
      </c>
      <c r="S248" s="75" t="str">
        <f t="shared" si="53"/>
        <v/>
      </c>
      <c r="T248" s="75" t="str">
        <f t="shared" si="54"/>
        <v/>
      </c>
      <c r="AD248" s="75" t="s">
        <v>1347</v>
      </c>
      <c r="AE248" s="75" t="s">
        <v>1348</v>
      </c>
      <c r="AF248" s="75" t="str">
        <f t="shared" si="55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48"/>
        <v/>
      </c>
      <c r="C249" s="85"/>
      <c r="D249" s="80" t="str">
        <f t="shared" si="49"/>
        <v/>
      </c>
      <c r="E249" s="118"/>
      <c r="F249" s="80" t="str">
        <f t="shared" si="50"/>
        <v/>
      </c>
      <c r="G249" s="80" t="str">
        <f t="shared" si="51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52"/>
        <v/>
      </c>
      <c r="S249" s="75" t="str">
        <f t="shared" si="53"/>
        <v/>
      </c>
      <c r="T249" s="75" t="str">
        <f t="shared" si="54"/>
        <v/>
      </c>
      <c r="AD249" s="75" t="s">
        <v>2202</v>
      </c>
      <c r="AE249" s="75" t="s">
        <v>2203</v>
      </c>
      <c r="AF249" s="75" t="str">
        <f t="shared" si="55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48"/>
        <v/>
      </c>
      <c r="C250" s="85"/>
      <c r="D250" s="80" t="str">
        <f t="shared" si="49"/>
        <v/>
      </c>
      <c r="E250" s="118"/>
      <c r="F250" s="80" t="str">
        <f t="shared" si="50"/>
        <v/>
      </c>
      <c r="G250" s="80" t="str">
        <f t="shared" si="51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52"/>
        <v/>
      </c>
      <c r="S250" s="75" t="str">
        <f t="shared" si="53"/>
        <v/>
      </c>
      <c r="T250" s="75" t="str">
        <f t="shared" si="54"/>
        <v/>
      </c>
      <c r="AD250" s="75" t="s">
        <v>2204</v>
      </c>
      <c r="AE250" s="75" t="s">
        <v>2205</v>
      </c>
      <c r="AF250" s="75" t="str">
        <f t="shared" si="55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48"/>
        <v/>
      </c>
      <c r="C251" s="85"/>
      <c r="D251" s="80" t="str">
        <f t="shared" si="49"/>
        <v/>
      </c>
      <c r="E251" s="118"/>
      <c r="F251" s="80" t="str">
        <f t="shared" si="50"/>
        <v/>
      </c>
      <c r="G251" s="80" t="str">
        <f t="shared" si="51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52"/>
        <v/>
      </c>
      <c r="S251" s="75" t="str">
        <f t="shared" si="53"/>
        <v/>
      </c>
      <c r="T251" s="75" t="str">
        <f t="shared" si="54"/>
        <v/>
      </c>
      <c r="AD251" s="75" t="s">
        <v>2206</v>
      </c>
      <c r="AE251" s="75" t="s">
        <v>2207</v>
      </c>
      <c r="AF251" s="75" t="str">
        <f t="shared" si="55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48"/>
        <v/>
      </c>
      <c r="C252" s="85"/>
      <c r="D252" s="80" t="str">
        <f t="shared" si="49"/>
        <v/>
      </c>
      <c r="E252" s="118"/>
      <c r="F252" s="80" t="str">
        <f t="shared" si="50"/>
        <v/>
      </c>
      <c r="G252" s="80" t="str">
        <f t="shared" si="51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52"/>
        <v/>
      </c>
      <c r="S252" s="75" t="str">
        <f t="shared" si="53"/>
        <v/>
      </c>
      <c r="T252" s="75" t="str">
        <f t="shared" si="54"/>
        <v/>
      </c>
      <c r="AD252" s="75" t="s">
        <v>2208</v>
      </c>
      <c r="AE252" s="75" t="s">
        <v>2209</v>
      </c>
      <c r="AF252" s="75" t="str">
        <f t="shared" si="55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48"/>
        <v/>
      </c>
      <c r="C253" s="85"/>
      <c r="D253" s="80" t="str">
        <f t="shared" si="49"/>
        <v/>
      </c>
      <c r="E253" s="118"/>
      <c r="F253" s="80" t="str">
        <f t="shared" si="50"/>
        <v/>
      </c>
      <c r="G253" s="80" t="str">
        <f t="shared" si="51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52"/>
        <v/>
      </c>
      <c r="S253" s="75" t="str">
        <f t="shared" si="53"/>
        <v/>
      </c>
      <c r="T253" s="75" t="str">
        <f t="shared" si="54"/>
        <v/>
      </c>
      <c r="AD253" s="75" t="s">
        <v>2210</v>
      </c>
      <c r="AE253" s="75" t="s">
        <v>2211</v>
      </c>
      <c r="AF253" s="75" t="str">
        <f t="shared" si="55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48"/>
        <v/>
      </c>
      <c r="C254" s="85"/>
      <c r="D254" s="80" t="str">
        <f t="shared" si="49"/>
        <v/>
      </c>
      <c r="E254" s="118"/>
      <c r="F254" s="80" t="str">
        <f t="shared" si="50"/>
        <v/>
      </c>
      <c r="G254" s="80" t="str">
        <f t="shared" si="51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52"/>
        <v/>
      </c>
      <c r="S254" s="75" t="str">
        <f t="shared" si="53"/>
        <v/>
      </c>
      <c r="T254" s="75" t="str">
        <f t="shared" si="54"/>
        <v/>
      </c>
      <c r="AD254" s="75" t="s">
        <v>2212</v>
      </c>
      <c r="AE254" s="75" t="s">
        <v>2213</v>
      </c>
      <c r="AF254" s="75" t="str">
        <f t="shared" si="55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48"/>
        <v/>
      </c>
      <c r="C255" s="85"/>
      <c r="D255" s="80" t="str">
        <f t="shared" si="49"/>
        <v/>
      </c>
      <c r="E255" s="118"/>
      <c r="F255" s="80" t="str">
        <f t="shared" si="50"/>
        <v/>
      </c>
      <c r="G255" s="80" t="str">
        <f t="shared" si="51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52"/>
        <v/>
      </c>
      <c r="S255" s="75" t="str">
        <f t="shared" si="53"/>
        <v/>
      </c>
      <c r="T255" s="75" t="str">
        <f t="shared" si="54"/>
        <v/>
      </c>
      <c r="AD255" s="75" t="s">
        <v>2214</v>
      </c>
      <c r="AE255" s="75" t="s">
        <v>2215</v>
      </c>
      <c r="AF255" s="75" t="str">
        <f t="shared" si="55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48"/>
        <v/>
      </c>
      <c r="C256" s="85"/>
      <c r="D256" s="80" t="str">
        <f t="shared" si="49"/>
        <v/>
      </c>
      <c r="E256" s="118"/>
      <c r="F256" s="80" t="str">
        <f t="shared" si="50"/>
        <v/>
      </c>
      <c r="G256" s="80" t="str">
        <f t="shared" si="51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52"/>
        <v/>
      </c>
      <c r="S256" s="75" t="str">
        <f t="shared" si="53"/>
        <v/>
      </c>
      <c r="T256" s="75" t="str">
        <f t="shared" si="54"/>
        <v/>
      </c>
      <c r="AD256" s="75" t="s">
        <v>2216</v>
      </c>
      <c r="AE256" s="75" t="s">
        <v>2217</v>
      </c>
      <c r="AF256" s="75" t="str">
        <f t="shared" si="55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48"/>
        <v/>
      </c>
      <c r="C257" s="85"/>
      <c r="D257" s="80" t="str">
        <f t="shared" si="49"/>
        <v/>
      </c>
      <c r="E257" s="118"/>
      <c r="F257" s="80" t="str">
        <f t="shared" si="50"/>
        <v/>
      </c>
      <c r="G257" s="80" t="str">
        <f t="shared" si="51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52"/>
        <v/>
      </c>
      <c r="S257" s="75" t="str">
        <f t="shared" si="53"/>
        <v/>
      </c>
      <c r="T257" s="75" t="str">
        <f t="shared" si="54"/>
        <v/>
      </c>
      <c r="AD257" s="75" t="s">
        <v>3105</v>
      </c>
      <c r="AE257" s="75" t="s">
        <v>3106</v>
      </c>
      <c r="AF257" s="75" t="str">
        <f t="shared" si="55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48"/>
        <v/>
      </c>
      <c r="C258" s="85"/>
      <c r="D258" s="80" t="str">
        <f t="shared" si="49"/>
        <v/>
      </c>
      <c r="E258" s="118"/>
      <c r="F258" s="80" t="str">
        <f t="shared" si="50"/>
        <v/>
      </c>
      <c r="G258" s="80" t="str">
        <f t="shared" si="51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52"/>
        <v/>
      </c>
      <c r="S258" s="75" t="str">
        <f t="shared" si="53"/>
        <v/>
      </c>
      <c r="T258" s="75" t="str">
        <f t="shared" si="54"/>
        <v/>
      </c>
      <c r="AD258" s="75" t="s">
        <v>3107</v>
      </c>
      <c r="AE258" s="75" t="s">
        <v>3108</v>
      </c>
      <c r="AF258" s="75" t="str">
        <f t="shared" si="55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48"/>
        <v/>
      </c>
      <c r="C259" s="85"/>
      <c r="D259" s="80" t="str">
        <f t="shared" si="49"/>
        <v/>
      </c>
      <c r="E259" s="118"/>
      <c r="F259" s="80" t="str">
        <f t="shared" si="50"/>
        <v/>
      </c>
      <c r="G259" s="80" t="str">
        <f t="shared" si="51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52"/>
        <v/>
      </c>
      <c r="S259" s="75" t="str">
        <f t="shared" si="53"/>
        <v/>
      </c>
      <c r="T259" s="75" t="str">
        <f t="shared" si="54"/>
        <v/>
      </c>
      <c r="AD259" s="75" t="s">
        <v>3109</v>
      </c>
      <c r="AE259" s="75" t="s">
        <v>3110</v>
      </c>
      <c r="AF259" s="75" t="str">
        <f t="shared" si="55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56">IFERROR(VLOOKUP(A260,$U$6:$V$23,2,FALSE),"")</f>
        <v/>
      </c>
      <c r="C260" s="85"/>
      <c r="D260" s="80" t="str">
        <f t="shared" ref="D260:D323" si="57">IFERROR(VLOOKUP(C260,$X$5:$Z$129,2,FALSE),"")</f>
        <v/>
      </c>
      <c r="E260" s="118"/>
      <c r="F260" s="80" t="str">
        <f t="shared" ref="F260:F323" si="58">IFERROR(VLOOKUP(E260,$AD$6:$AE$1090,2,FALSE),"")</f>
        <v/>
      </c>
      <c r="G260" s="80" t="str">
        <f t="shared" ref="G260:G323" si="59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60">LEFT(C260,3)</f>
        <v/>
      </c>
      <c r="S260" s="75" t="str">
        <f t="shared" ref="S260:S323" si="61">LEFT(C260,2)</f>
        <v/>
      </c>
      <c r="T260" s="75" t="str">
        <f t="shared" ref="T260:T323" si="62">MID(G260,2,2)</f>
        <v/>
      </c>
      <c r="AD260" s="75" t="s">
        <v>3111</v>
      </c>
      <c r="AE260" s="75" t="s">
        <v>3112</v>
      </c>
      <c r="AF260" s="75" t="str">
        <f t="shared" si="55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56"/>
        <v/>
      </c>
      <c r="C261" s="85"/>
      <c r="D261" s="80" t="str">
        <f t="shared" si="57"/>
        <v/>
      </c>
      <c r="E261" s="118"/>
      <c r="F261" s="80" t="str">
        <f t="shared" si="58"/>
        <v/>
      </c>
      <c r="G261" s="80" t="str">
        <f t="shared" si="59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60"/>
        <v/>
      </c>
      <c r="S261" s="75" t="str">
        <f t="shared" si="61"/>
        <v/>
      </c>
      <c r="T261" s="75" t="str">
        <f t="shared" si="62"/>
        <v/>
      </c>
      <c r="AD261" s="75" t="s">
        <v>3113</v>
      </c>
      <c r="AE261" s="75" t="s">
        <v>3114</v>
      </c>
      <c r="AF261" s="75" t="str">
        <f t="shared" si="55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56"/>
        <v/>
      </c>
      <c r="C262" s="85"/>
      <c r="D262" s="80" t="str">
        <f t="shared" si="57"/>
        <v/>
      </c>
      <c r="E262" s="118"/>
      <c r="F262" s="80" t="str">
        <f t="shared" si="58"/>
        <v/>
      </c>
      <c r="G262" s="80" t="str">
        <f t="shared" si="59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60"/>
        <v/>
      </c>
      <c r="S262" s="75" t="str">
        <f t="shared" si="61"/>
        <v/>
      </c>
      <c r="T262" s="75" t="str">
        <f t="shared" si="62"/>
        <v/>
      </c>
      <c r="AD262" s="75" t="s">
        <v>3115</v>
      </c>
      <c r="AE262" s="75" t="s">
        <v>3116</v>
      </c>
      <c r="AF262" s="75" t="str">
        <f t="shared" si="55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56"/>
        <v/>
      </c>
      <c r="C263" s="85"/>
      <c r="D263" s="80" t="str">
        <f t="shared" si="57"/>
        <v/>
      </c>
      <c r="E263" s="118"/>
      <c r="F263" s="80" t="str">
        <f t="shared" si="58"/>
        <v/>
      </c>
      <c r="G263" s="80" t="str">
        <f t="shared" si="59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60"/>
        <v/>
      </c>
      <c r="S263" s="75" t="str">
        <f t="shared" si="61"/>
        <v/>
      </c>
      <c r="T263" s="75" t="str">
        <f t="shared" si="62"/>
        <v/>
      </c>
      <c r="AD263" s="75" t="s">
        <v>751</v>
      </c>
      <c r="AE263" s="75" t="s">
        <v>752</v>
      </c>
      <c r="AF263" s="75" t="str">
        <f t="shared" si="55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56"/>
        <v/>
      </c>
      <c r="C264" s="85"/>
      <c r="D264" s="80" t="str">
        <f t="shared" si="57"/>
        <v/>
      </c>
      <c r="E264" s="118"/>
      <c r="F264" s="80" t="str">
        <f t="shared" si="58"/>
        <v/>
      </c>
      <c r="G264" s="80" t="str">
        <f t="shared" si="59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60"/>
        <v/>
      </c>
      <c r="S264" s="75" t="str">
        <f t="shared" si="61"/>
        <v/>
      </c>
      <c r="T264" s="75" t="str">
        <f t="shared" si="62"/>
        <v/>
      </c>
      <c r="AD264" s="75" t="s">
        <v>753</v>
      </c>
      <c r="AE264" s="75" t="s">
        <v>754</v>
      </c>
      <c r="AF264" s="75" t="str">
        <f t="shared" ref="AF264:AF327" si="63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56"/>
        <v/>
      </c>
      <c r="C265" s="85"/>
      <c r="D265" s="80" t="str">
        <f t="shared" si="57"/>
        <v/>
      </c>
      <c r="E265" s="118"/>
      <c r="F265" s="80" t="str">
        <f t="shared" si="58"/>
        <v/>
      </c>
      <c r="G265" s="80" t="str">
        <f t="shared" si="59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60"/>
        <v/>
      </c>
      <c r="S265" s="75" t="str">
        <f t="shared" si="61"/>
        <v/>
      </c>
      <c r="T265" s="75" t="str">
        <f t="shared" si="62"/>
        <v/>
      </c>
      <c r="AD265" s="75" t="s">
        <v>1349</v>
      </c>
      <c r="AE265" s="75" t="s">
        <v>1350</v>
      </c>
      <c r="AF265" s="75" t="str">
        <f t="shared" si="63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56"/>
        <v/>
      </c>
      <c r="C266" s="85"/>
      <c r="D266" s="80" t="str">
        <f t="shared" si="57"/>
        <v/>
      </c>
      <c r="E266" s="118"/>
      <c r="F266" s="80" t="str">
        <f t="shared" si="58"/>
        <v/>
      </c>
      <c r="G266" s="80" t="str">
        <f t="shared" si="59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60"/>
        <v/>
      </c>
      <c r="S266" s="75" t="str">
        <f t="shared" si="61"/>
        <v/>
      </c>
      <c r="T266" s="75" t="str">
        <f t="shared" si="62"/>
        <v/>
      </c>
      <c r="AD266" s="75" t="s">
        <v>1351</v>
      </c>
      <c r="AE266" s="75" t="s">
        <v>1352</v>
      </c>
      <c r="AF266" s="75" t="str">
        <f t="shared" si="63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56"/>
        <v/>
      </c>
      <c r="C267" s="85"/>
      <c r="D267" s="80" t="str">
        <f t="shared" si="57"/>
        <v/>
      </c>
      <c r="E267" s="118"/>
      <c r="F267" s="80" t="str">
        <f t="shared" si="58"/>
        <v/>
      </c>
      <c r="G267" s="80" t="str">
        <f t="shared" si="59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60"/>
        <v/>
      </c>
      <c r="S267" s="75" t="str">
        <f t="shared" si="61"/>
        <v/>
      </c>
      <c r="T267" s="75" t="str">
        <f t="shared" si="62"/>
        <v/>
      </c>
      <c r="AD267" s="75" t="s">
        <v>2218</v>
      </c>
      <c r="AE267" s="75" t="s">
        <v>2219</v>
      </c>
      <c r="AF267" s="75" t="str">
        <f t="shared" si="63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56"/>
        <v/>
      </c>
      <c r="C268" s="85"/>
      <c r="D268" s="80" t="str">
        <f t="shared" si="57"/>
        <v/>
      </c>
      <c r="E268" s="118"/>
      <c r="F268" s="80" t="str">
        <f t="shared" si="58"/>
        <v/>
      </c>
      <c r="G268" s="80" t="str">
        <f t="shared" si="59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60"/>
        <v/>
      </c>
      <c r="S268" s="75" t="str">
        <f t="shared" si="61"/>
        <v/>
      </c>
      <c r="T268" s="75" t="str">
        <f t="shared" si="62"/>
        <v/>
      </c>
      <c r="AD268" s="75" t="s">
        <v>2220</v>
      </c>
      <c r="AE268" s="75" t="s">
        <v>2221</v>
      </c>
      <c r="AF268" s="75" t="str">
        <f t="shared" si="63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56"/>
        <v/>
      </c>
      <c r="C269" s="85"/>
      <c r="D269" s="80" t="str">
        <f t="shared" si="57"/>
        <v/>
      </c>
      <c r="E269" s="118"/>
      <c r="F269" s="80" t="str">
        <f t="shared" si="58"/>
        <v/>
      </c>
      <c r="G269" s="80" t="str">
        <f t="shared" si="59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60"/>
        <v/>
      </c>
      <c r="S269" s="75" t="str">
        <f t="shared" si="61"/>
        <v/>
      </c>
      <c r="T269" s="75" t="str">
        <f t="shared" si="62"/>
        <v/>
      </c>
      <c r="AD269" s="75" t="s">
        <v>2222</v>
      </c>
      <c r="AE269" s="75" t="s">
        <v>2223</v>
      </c>
      <c r="AF269" s="75" t="str">
        <f t="shared" si="63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56"/>
        <v/>
      </c>
      <c r="C270" s="85"/>
      <c r="D270" s="80" t="str">
        <f t="shared" si="57"/>
        <v/>
      </c>
      <c r="E270" s="118"/>
      <c r="F270" s="80" t="str">
        <f t="shared" si="58"/>
        <v/>
      </c>
      <c r="G270" s="80" t="str">
        <f t="shared" si="59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60"/>
        <v/>
      </c>
      <c r="S270" s="75" t="str">
        <f t="shared" si="61"/>
        <v/>
      </c>
      <c r="T270" s="75" t="str">
        <f t="shared" si="62"/>
        <v/>
      </c>
      <c r="AD270" s="75" t="s">
        <v>2224</v>
      </c>
      <c r="AE270" s="75" t="s">
        <v>2225</v>
      </c>
      <c r="AF270" s="75" t="str">
        <f t="shared" si="63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56"/>
        <v/>
      </c>
      <c r="C271" s="85"/>
      <c r="D271" s="80" t="str">
        <f t="shared" si="57"/>
        <v/>
      </c>
      <c r="E271" s="118"/>
      <c r="F271" s="80" t="str">
        <f t="shared" si="58"/>
        <v/>
      </c>
      <c r="G271" s="80" t="str">
        <f t="shared" si="59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60"/>
        <v/>
      </c>
      <c r="S271" s="75" t="str">
        <f t="shared" si="61"/>
        <v/>
      </c>
      <c r="T271" s="75" t="str">
        <f t="shared" si="62"/>
        <v/>
      </c>
      <c r="AD271" s="75" t="s">
        <v>2226</v>
      </c>
      <c r="AE271" s="75" t="s">
        <v>2227</v>
      </c>
      <c r="AF271" s="75" t="str">
        <f t="shared" si="63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56"/>
        <v/>
      </c>
      <c r="C272" s="85"/>
      <c r="D272" s="80" t="str">
        <f t="shared" si="57"/>
        <v/>
      </c>
      <c r="E272" s="118"/>
      <c r="F272" s="80" t="str">
        <f t="shared" si="58"/>
        <v/>
      </c>
      <c r="G272" s="80" t="str">
        <f t="shared" si="59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60"/>
        <v/>
      </c>
      <c r="S272" s="75" t="str">
        <f t="shared" si="61"/>
        <v/>
      </c>
      <c r="T272" s="75" t="str">
        <f t="shared" si="62"/>
        <v/>
      </c>
      <c r="AD272" s="75" t="s">
        <v>3117</v>
      </c>
      <c r="AE272" s="75" t="s">
        <v>3118</v>
      </c>
      <c r="AF272" s="75" t="str">
        <f t="shared" si="63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56"/>
        <v/>
      </c>
      <c r="C273" s="85"/>
      <c r="D273" s="80" t="str">
        <f t="shared" si="57"/>
        <v/>
      </c>
      <c r="E273" s="118"/>
      <c r="F273" s="80" t="str">
        <f t="shared" si="58"/>
        <v/>
      </c>
      <c r="G273" s="80" t="str">
        <f t="shared" si="59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60"/>
        <v/>
      </c>
      <c r="S273" s="75" t="str">
        <f t="shared" si="61"/>
        <v/>
      </c>
      <c r="T273" s="75" t="str">
        <f t="shared" si="62"/>
        <v/>
      </c>
      <c r="AD273" s="75" t="s">
        <v>3119</v>
      </c>
      <c r="AE273" s="75" t="s">
        <v>3120</v>
      </c>
      <c r="AF273" s="75" t="str">
        <f t="shared" si="63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56"/>
        <v/>
      </c>
      <c r="C274" s="85"/>
      <c r="D274" s="80" t="str">
        <f t="shared" si="57"/>
        <v/>
      </c>
      <c r="E274" s="118"/>
      <c r="F274" s="80" t="str">
        <f t="shared" si="58"/>
        <v/>
      </c>
      <c r="G274" s="80" t="str">
        <f t="shared" si="59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60"/>
        <v/>
      </c>
      <c r="S274" s="75" t="str">
        <f t="shared" si="61"/>
        <v/>
      </c>
      <c r="T274" s="75" t="str">
        <f t="shared" si="62"/>
        <v/>
      </c>
      <c r="AD274" s="75" t="s">
        <v>3121</v>
      </c>
      <c r="AE274" s="75" t="s">
        <v>3122</v>
      </c>
      <c r="AF274" s="75" t="str">
        <f t="shared" si="63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56"/>
        <v/>
      </c>
      <c r="C275" s="85"/>
      <c r="D275" s="80" t="str">
        <f t="shared" si="57"/>
        <v/>
      </c>
      <c r="E275" s="118"/>
      <c r="F275" s="80" t="str">
        <f t="shared" si="58"/>
        <v/>
      </c>
      <c r="G275" s="80" t="str">
        <f t="shared" si="59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60"/>
        <v/>
      </c>
      <c r="S275" s="75" t="str">
        <f t="shared" si="61"/>
        <v/>
      </c>
      <c r="T275" s="75" t="str">
        <f t="shared" si="62"/>
        <v/>
      </c>
      <c r="AD275" s="75" t="s">
        <v>3123</v>
      </c>
      <c r="AE275" s="75" t="s">
        <v>2227</v>
      </c>
      <c r="AF275" s="75" t="str">
        <f t="shared" si="63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56"/>
        <v/>
      </c>
      <c r="C276" s="85"/>
      <c r="D276" s="80" t="str">
        <f t="shared" si="57"/>
        <v/>
      </c>
      <c r="E276" s="118"/>
      <c r="F276" s="80" t="str">
        <f t="shared" si="58"/>
        <v/>
      </c>
      <c r="G276" s="80" t="str">
        <f t="shared" si="59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60"/>
        <v/>
      </c>
      <c r="S276" s="75" t="str">
        <f t="shared" si="61"/>
        <v/>
      </c>
      <c r="T276" s="75" t="str">
        <f t="shared" si="62"/>
        <v/>
      </c>
      <c r="AD276" s="75" t="s">
        <v>3124</v>
      </c>
      <c r="AE276" s="75" t="s">
        <v>3125</v>
      </c>
      <c r="AF276" s="75" t="str">
        <f t="shared" si="63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56"/>
        <v/>
      </c>
      <c r="C277" s="85"/>
      <c r="D277" s="80" t="str">
        <f t="shared" si="57"/>
        <v/>
      </c>
      <c r="E277" s="118"/>
      <c r="F277" s="80" t="str">
        <f t="shared" si="58"/>
        <v/>
      </c>
      <c r="G277" s="80" t="str">
        <f t="shared" si="59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60"/>
        <v/>
      </c>
      <c r="S277" s="75" t="str">
        <f t="shared" si="61"/>
        <v/>
      </c>
      <c r="T277" s="75" t="str">
        <f t="shared" si="62"/>
        <v/>
      </c>
      <c r="AD277" s="75" t="s">
        <v>3126</v>
      </c>
      <c r="AE277" s="75" t="s">
        <v>3127</v>
      </c>
      <c r="AF277" s="75" t="str">
        <f t="shared" si="63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56"/>
        <v/>
      </c>
      <c r="C278" s="85"/>
      <c r="D278" s="80" t="str">
        <f t="shared" si="57"/>
        <v/>
      </c>
      <c r="E278" s="118"/>
      <c r="F278" s="80" t="str">
        <f t="shared" si="58"/>
        <v/>
      </c>
      <c r="G278" s="80" t="str">
        <f t="shared" si="59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60"/>
        <v/>
      </c>
      <c r="S278" s="75" t="str">
        <f t="shared" si="61"/>
        <v/>
      </c>
      <c r="T278" s="75" t="str">
        <f t="shared" si="62"/>
        <v/>
      </c>
      <c r="AD278" s="75" t="s">
        <v>3128</v>
      </c>
      <c r="AE278" s="75" t="s">
        <v>3129</v>
      </c>
      <c r="AF278" s="75" t="str">
        <f t="shared" si="63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56"/>
        <v/>
      </c>
      <c r="C279" s="85"/>
      <c r="D279" s="80" t="str">
        <f t="shared" si="57"/>
        <v/>
      </c>
      <c r="E279" s="118"/>
      <c r="F279" s="80" t="str">
        <f t="shared" si="58"/>
        <v/>
      </c>
      <c r="G279" s="80" t="str">
        <f t="shared" si="59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60"/>
        <v/>
      </c>
      <c r="S279" s="75" t="str">
        <f t="shared" si="61"/>
        <v/>
      </c>
      <c r="T279" s="75" t="str">
        <f t="shared" si="62"/>
        <v/>
      </c>
      <c r="AD279" s="75" t="s">
        <v>3130</v>
      </c>
      <c r="AE279" s="75" t="s">
        <v>3131</v>
      </c>
      <c r="AF279" s="75" t="str">
        <f t="shared" si="63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56"/>
        <v/>
      </c>
      <c r="C280" s="85"/>
      <c r="D280" s="80" t="str">
        <f t="shared" si="57"/>
        <v/>
      </c>
      <c r="E280" s="118"/>
      <c r="F280" s="80" t="str">
        <f t="shared" si="58"/>
        <v/>
      </c>
      <c r="G280" s="80" t="str">
        <f t="shared" si="59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60"/>
        <v/>
      </c>
      <c r="S280" s="75" t="str">
        <f t="shared" si="61"/>
        <v/>
      </c>
      <c r="T280" s="75" t="str">
        <f t="shared" si="62"/>
        <v/>
      </c>
      <c r="AD280" s="75" t="s">
        <v>755</v>
      </c>
      <c r="AE280" s="75" t="s">
        <v>756</v>
      </c>
      <c r="AF280" s="75" t="str">
        <f t="shared" si="63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56"/>
        <v/>
      </c>
      <c r="C281" s="85"/>
      <c r="D281" s="80" t="str">
        <f t="shared" si="57"/>
        <v/>
      </c>
      <c r="E281" s="118"/>
      <c r="F281" s="80" t="str">
        <f t="shared" si="58"/>
        <v/>
      </c>
      <c r="G281" s="80" t="str">
        <f t="shared" si="59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60"/>
        <v/>
      </c>
      <c r="S281" s="75" t="str">
        <f t="shared" si="61"/>
        <v/>
      </c>
      <c r="T281" s="75" t="str">
        <f t="shared" si="62"/>
        <v/>
      </c>
      <c r="AD281" s="75" t="s">
        <v>757</v>
      </c>
      <c r="AE281" s="75" t="s">
        <v>758</v>
      </c>
      <c r="AF281" s="75" t="str">
        <f t="shared" si="63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56"/>
        <v/>
      </c>
      <c r="C282" s="85"/>
      <c r="D282" s="80" t="str">
        <f t="shared" si="57"/>
        <v/>
      </c>
      <c r="E282" s="118"/>
      <c r="F282" s="80" t="str">
        <f t="shared" si="58"/>
        <v/>
      </c>
      <c r="G282" s="80" t="str">
        <f t="shared" si="59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60"/>
        <v/>
      </c>
      <c r="S282" s="75" t="str">
        <f t="shared" si="61"/>
        <v/>
      </c>
      <c r="T282" s="75" t="str">
        <f t="shared" si="62"/>
        <v/>
      </c>
      <c r="AD282" s="75" t="s">
        <v>759</v>
      </c>
      <c r="AE282" s="75" t="s">
        <v>760</v>
      </c>
      <c r="AF282" s="75" t="str">
        <f t="shared" si="63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56"/>
        <v/>
      </c>
      <c r="C283" s="85"/>
      <c r="D283" s="80" t="str">
        <f t="shared" si="57"/>
        <v/>
      </c>
      <c r="E283" s="118"/>
      <c r="F283" s="80" t="str">
        <f t="shared" si="58"/>
        <v/>
      </c>
      <c r="G283" s="80" t="str">
        <f t="shared" si="59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60"/>
        <v/>
      </c>
      <c r="S283" s="75" t="str">
        <f t="shared" si="61"/>
        <v/>
      </c>
      <c r="T283" s="75" t="str">
        <f t="shared" si="62"/>
        <v/>
      </c>
      <c r="AD283" s="75" t="s">
        <v>2228</v>
      </c>
      <c r="AE283" s="75" t="s">
        <v>2229</v>
      </c>
      <c r="AF283" s="75" t="str">
        <f t="shared" si="63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56"/>
        <v/>
      </c>
      <c r="C284" s="85"/>
      <c r="D284" s="80" t="str">
        <f t="shared" si="57"/>
        <v/>
      </c>
      <c r="E284" s="118"/>
      <c r="F284" s="80" t="str">
        <f t="shared" si="58"/>
        <v/>
      </c>
      <c r="G284" s="80" t="str">
        <f t="shared" si="59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60"/>
        <v/>
      </c>
      <c r="S284" s="75" t="str">
        <f t="shared" si="61"/>
        <v/>
      </c>
      <c r="T284" s="75" t="str">
        <f t="shared" si="62"/>
        <v/>
      </c>
      <c r="AD284" s="75" t="s">
        <v>2230</v>
      </c>
      <c r="AE284" s="75" t="s">
        <v>2231</v>
      </c>
      <c r="AF284" s="75" t="str">
        <f t="shared" si="63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56"/>
        <v/>
      </c>
      <c r="C285" s="85"/>
      <c r="D285" s="80" t="str">
        <f t="shared" si="57"/>
        <v/>
      </c>
      <c r="E285" s="118"/>
      <c r="F285" s="80" t="str">
        <f t="shared" si="58"/>
        <v/>
      </c>
      <c r="G285" s="80" t="str">
        <f t="shared" si="59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60"/>
        <v/>
      </c>
      <c r="S285" s="75" t="str">
        <f t="shared" si="61"/>
        <v/>
      </c>
      <c r="T285" s="75" t="str">
        <f t="shared" si="62"/>
        <v/>
      </c>
      <c r="AD285" s="75" t="s">
        <v>2232</v>
      </c>
      <c r="AE285" s="75" t="s">
        <v>2233</v>
      </c>
      <c r="AF285" s="75" t="str">
        <f t="shared" si="63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56"/>
        <v/>
      </c>
      <c r="C286" s="85"/>
      <c r="D286" s="80" t="str">
        <f t="shared" si="57"/>
        <v/>
      </c>
      <c r="E286" s="118"/>
      <c r="F286" s="80" t="str">
        <f t="shared" si="58"/>
        <v/>
      </c>
      <c r="G286" s="80" t="str">
        <f t="shared" si="59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60"/>
        <v/>
      </c>
      <c r="S286" s="75" t="str">
        <f t="shared" si="61"/>
        <v/>
      </c>
      <c r="T286" s="75" t="str">
        <f t="shared" si="62"/>
        <v/>
      </c>
      <c r="AD286" s="75" t="s">
        <v>2234</v>
      </c>
      <c r="AE286" s="75" t="s">
        <v>2235</v>
      </c>
      <c r="AF286" s="75" t="str">
        <f t="shared" si="63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56"/>
        <v/>
      </c>
      <c r="C287" s="85"/>
      <c r="D287" s="80" t="str">
        <f t="shared" si="57"/>
        <v/>
      </c>
      <c r="E287" s="118"/>
      <c r="F287" s="80" t="str">
        <f t="shared" si="58"/>
        <v/>
      </c>
      <c r="G287" s="80" t="str">
        <f t="shared" si="59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60"/>
        <v/>
      </c>
      <c r="S287" s="75" t="str">
        <f t="shared" si="61"/>
        <v/>
      </c>
      <c r="T287" s="75" t="str">
        <f t="shared" si="62"/>
        <v/>
      </c>
      <c r="AD287" s="75" t="s">
        <v>2236</v>
      </c>
      <c r="AE287" s="75" t="s">
        <v>2237</v>
      </c>
      <c r="AF287" s="75" t="str">
        <f t="shared" si="63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56"/>
        <v/>
      </c>
      <c r="C288" s="85"/>
      <c r="D288" s="80" t="str">
        <f t="shared" si="57"/>
        <v/>
      </c>
      <c r="E288" s="118"/>
      <c r="F288" s="80" t="str">
        <f t="shared" si="58"/>
        <v/>
      </c>
      <c r="G288" s="80" t="str">
        <f t="shared" si="59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60"/>
        <v/>
      </c>
      <c r="S288" s="75" t="str">
        <f t="shared" si="61"/>
        <v/>
      </c>
      <c r="T288" s="75" t="str">
        <f t="shared" si="62"/>
        <v/>
      </c>
      <c r="AD288" s="75" t="s">
        <v>2238</v>
      </c>
      <c r="AE288" s="75" t="s">
        <v>2239</v>
      </c>
      <c r="AF288" s="75" t="str">
        <f t="shared" si="63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56"/>
        <v/>
      </c>
      <c r="C289" s="85"/>
      <c r="D289" s="80" t="str">
        <f t="shared" si="57"/>
        <v/>
      </c>
      <c r="E289" s="118"/>
      <c r="F289" s="80" t="str">
        <f t="shared" si="58"/>
        <v/>
      </c>
      <c r="G289" s="80" t="str">
        <f t="shared" si="59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60"/>
        <v/>
      </c>
      <c r="S289" s="75" t="str">
        <f t="shared" si="61"/>
        <v/>
      </c>
      <c r="T289" s="75" t="str">
        <f t="shared" si="62"/>
        <v/>
      </c>
      <c r="AD289" s="75" t="s">
        <v>2240</v>
      </c>
      <c r="AE289" s="75" t="s">
        <v>2241</v>
      </c>
      <c r="AF289" s="75" t="str">
        <f t="shared" si="63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56"/>
        <v/>
      </c>
      <c r="C290" s="85"/>
      <c r="D290" s="80" t="str">
        <f t="shared" si="57"/>
        <v/>
      </c>
      <c r="E290" s="118"/>
      <c r="F290" s="80" t="str">
        <f t="shared" si="58"/>
        <v/>
      </c>
      <c r="G290" s="80" t="str">
        <f t="shared" si="59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60"/>
        <v/>
      </c>
      <c r="S290" s="75" t="str">
        <f t="shared" si="61"/>
        <v/>
      </c>
      <c r="T290" s="75" t="str">
        <f t="shared" si="62"/>
        <v/>
      </c>
      <c r="AD290" s="75" t="s">
        <v>2242</v>
      </c>
      <c r="AE290" s="75" t="s">
        <v>2243</v>
      </c>
      <c r="AF290" s="75" t="str">
        <f t="shared" si="63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56"/>
        <v/>
      </c>
      <c r="C291" s="85"/>
      <c r="D291" s="80" t="str">
        <f t="shared" si="57"/>
        <v/>
      </c>
      <c r="E291" s="118"/>
      <c r="F291" s="80" t="str">
        <f t="shared" si="58"/>
        <v/>
      </c>
      <c r="G291" s="80" t="str">
        <f t="shared" si="59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60"/>
        <v/>
      </c>
      <c r="S291" s="75" t="str">
        <f t="shared" si="61"/>
        <v/>
      </c>
      <c r="T291" s="75" t="str">
        <f t="shared" si="62"/>
        <v/>
      </c>
      <c r="AD291" s="75" t="s">
        <v>2244</v>
      </c>
      <c r="AE291" s="75" t="s">
        <v>2245</v>
      </c>
      <c r="AF291" s="75" t="str">
        <f t="shared" si="63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56"/>
        <v/>
      </c>
      <c r="C292" s="85"/>
      <c r="D292" s="80" t="str">
        <f t="shared" si="57"/>
        <v/>
      </c>
      <c r="E292" s="118"/>
      <c r="F292" s="80" t="str">
        <f t="shared" si="58"/>
        <v/>
      </c>
      <c r="G292" s="80" t="str">
        <f t="shared" si="59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60"/>
        <v/>
      </c>
      <c r="S292" s="75" t="str">
        <f t="shared" si="61"/>
        <v/>
      </c>
      <c r="T292" s="75" t="str">
        <f t="shared" si="62"/>
        <v/>
      </c>
      <c r="AD292" s="75" t="s">
        <v>3132</v>
      </c>
      <c r="AE292" s="75" t="s">
        <v>3133</v>
      </c>
      <c r="AF292" s="75" t="str">
        <f t="shared" si="63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56"/>
        <v/>
      </c>
      <c r="C293" s="85"/>
      <c r="D293" s="80" t="str">
        <f t="shared" si="57"/>
        <v/>
      </c>
      <c r="E293" s="118"/>
      <c r="F293" s="80" t="str">
        <f t="shared" si="58"/>
        <v/>
      </c>
      <c r="G293" s="80" t="str">
        <f t="shared" si="59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60"/>
        <v/>
      </c>
      <c r="S293" s="75" t="str">
        <f t="shared" si="61"/>
        <v/>
      </c>
      <c r="T293" s="75" t="str">
        <f t="shared" si="62"/>
        <v/>
      </c>
      <c r="AD293" s="75" t="s">
        <v>3134</v>
      </c>
      <c r="AE293" s="75" t="s">
        <v>3135</v>
      </c>
      <c r="AF293" s="75" t="str">
        <f t="shared" si="63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56"/>
        <v/>
      </c>
      <c r="C294" s="85"/>
      <c r="D294" s="80" t="str">
        <f t="shared" si="57"/>
        <v/>
      </c>
      <c r="E294" s="118"/>
      <c r="F294" s="80" t="str">
        <f t="shared" si="58"/>
        <v/>
      </c>
      <c r="G294" s="80" t="str">
        <f t="shared" si="59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60"/>
        <v/>
      </c>
      <c r="S294" s="75" t="str">
        <f t="shared" si="61"/>
        <v/>
      </c>
      <c r="T294" s="75" t="str">
        <f t="shared" si="62"/>
        <v/>
      </c>
      <c r="AD294" s="75" t="s">
        <v>3136</v>
      </c>
      <c r="AE294" s="75" t="s">
        <v>876</v>
      </c>
      <c r="AF294" s="75" t="str">
        <f t="shared" si="63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56"/>
        <v/>
      </c>
      <c r="C295" s="85"/>
      <c r="D295" s="80" t="str">
        <f t="shared" si="57"/>
        <v/>
      </c>
      <c r="E295" s="118"/>
      <c r="F295" s="80" t="str">
        <f t="shared" si="58"/>
        <v/>
      </c>
      <c r="G295" s="80" t="str">
        <f t="shared" si="59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60"/>
        <v/>
      </c>
      <c r="S295" s="75" t="str">
        <f t="shared" si="61"/>
        <v/>
      </c>
      <c r="T295" s="75" t="str">
        <f t="shared" si="62"/>
        <v/>
      </c>
      <c r="AD295" s="75" t="s">
        <v>761</v>
      </c>
      <c r="AE295" s="75" t="s">
        <v>762</v>
      </c>
      <c r="AF295" s="75" t="str">
        <f t="shared" si="63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56"/>
        <v/>
      </c>
      <c r="C296" s="85"/>
      <c r="D296" s="80" t="str">
        <f t="shared" si="57"/>
        <v/>
      </c>
      <c r="E296" s="118"/>
      <c r="F296" s="80" t="str">
        <f t="shared" si="58"/>
        <v/>
      </c>
      <c r="G296" s="80" t="str">
        <f t="shared" si="59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60"/>
        <v/>
      </c>
      <c r="S296" s="75" t="str">
        <f t="shared" si="61"/>
        <v/>
      </c>
      <c r="T296" s="75" t="str">
        <f t="shared" si="62"/>
        <v/>
      </c>
      <c r="AD296" s="75" t="s">
        <v>763</v>
      </c>
      <c r="AE296" s="75" t="s">
        <v>764</v>
      </c>
      <c r="AF296" s="75" t="str">
        <f t="shared" si="63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56"/>
        <v/>
      </c>
      <c r="C297" s="85"/>
      <c r="D297" s="80" t="str">
        <f t="shared" si="57"/>
        <v/>
      </c>
      <c r="E297" s="118"/>
      <c r="F297" s="80" t="str">
        <f t="shared" si="58"/>
        <v/>
      </c>
      <c r="G297" s="80" t="str">
        <f t="shared" si="59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60"/>
        <v/>
      </c>
      <c r="S297" s="75" t="str">
        <f t="shared" si="61"/>
        <v/>
      </c>
      <c r="T297" s="75" t="str">
        <f t="shared" si="62"/>
        <v/>
      </c>
      <c r="AD297" s="75" t="s">
        <v>3137</v>
      </c>
      <c r="AE297" s="75" t="s">
        <v>3138</v>
      </c>
      <c r="AF297" s="75" t="str">
        <f t="shared" si="63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56"/>
        <v/>
      </c>
      <c r="C298" s="85"/>
      <c r="D298" s="80" t="str">
        <f t="shared" si="57"/>
        <v/>
      </c>
      <c r="E298" s="118"/>
      <c r="F298" s="80" t="str">
        <f t="shared" si="58"/>
        <v/>
      </c>
      <c r="G298" s="80" t="str">
        <f t="shared" si="59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60"/>
        <v/>
      </c>
      <c r="S298" s="75" t="str">
        <f t="shared" si="61"/>
        <v/>
      </c>
      <c r="T298" s="75" t="str">
        <f t="shared" si="62"/>
        <v/>
      </c>
      <c r="AD298" s="75" t="s">
        <v>765</v>
      </c>
      <c r="AE298" s="75" t="s">
        <v>766</v>
      </c>
      <c r="AF298" s="75" t="str">
        <f t="shared" si="63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56"/>
        <v/>
      </c>
      <c r="C299" s="85"/>
      <c r="D299" s="80" t="str">
        <f t="shared" si="57"/>
        <v/>
      </c>
      <c r="E299" s="118"/>
      <c r="F299" s="80" t="str">
        <f t="shared" si="58"/>
        <v/>
      </c>
      <c r="G299" s="80" t="str">
        <f t="shared" si="59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60"/>
        <v/>
      </c>
      <c r="S299" s="75" t="str">
        <f t="shared" si="61"/>
        <v/>
      </c>
      <c r="T299" s="75" t="str">
        <f t="shared" si="62"/>
        <v/>
      </c>
      <c r="AD299" s="75" t="s">
        <v>767</v>
      </c>
      <c r="AE299" s="75" t="s">
        <v>768</v>
      </c>
      <c r="AF299" s="75" t="str">
        <f t="shared" si="63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56"/>
        <v/>
      </c>
      <c r="C300" s="85"/>
      <c r="D300" s="80" t="str">
        <f t="shared" si="57"/>
        <v/>
      </c>
      <c r="E300" s="118"/>
      <c r="F300" s="80" t="str">
        <f t="shared" si="58"/>
        <v/>
      </c>
      <c r="G300" s="80" t="str">
        <f t="shared" si="59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60"/>
        <v/>
      </c>
      <c r="S300" s="75" t="str">
        <f t="shared" si="61"/>
        <v/>
      </c>
      <c r="T300" s="75" t="str">
        <f t="shared" si="62"/>
        <v/>
      </c>
      <c r="AD300" s="75" t="s">
        <v>769</v>
      </c>
      <c r="AE300" s="75" t="s">
        <v>770</v>
      </c>
      <c r="AF300" s="75" t="str">
        <f t="shared" si="63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56"/>
        <v/>
      </c>
      <c r="C301" s="85"/>
      <c r="D301" s="80" t="str">
        <f t="shared" si="57"/>
        <v/>
      </c>
      <c r="E301" s="118"/>
      <c r="F301" s="80" t="str">
        <f t="shared" si="58"/>
        <v/>
      </c>
      <c r="G301" s="80" t="str">
        <f t="shared" si="59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60"/>
        <v/>
      </c>
      <c r="S301" s="75" t="str">
        <f t="shared" si="61"/>
        <v/>
      </c>
      <c r="T301" s="75" t="str">
        <f t="shared" si="62"/>
        <v/>
      </c>
      <c r="AD301" s="75" t="s">
        <v>771</v>
      </c>
      <c r="AE301" s="75" t="s">
        <v>772</v>
      </c>
      <c r="AF301" s="75" t="str">
        <f t="shared" si="63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56"/>
        <v/>
      </c>
      <c r="C302" s="85"/>
      <c r="D302" s="80" t="str">
        <f t="shared" si="57"/>
        <v/>
      </c>
      <c r="E302" s="118"/>
      <c r="F302" s="80" t="str">
        <f t="shared" si="58"/>
        <v/>
      </c>
      <c r="G302" s="80" t="str">
        <f t="shared" si="59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60"/>
        <v/>
      </c>
      <c r="S302" s="75" t="str">
        <f t="shared" si="61"/>
        <v/>
      </c>
      <c r="T302" s="75" t="str">
        <f t="shared" si="62"/>
        <v/>
      </c>
      <c r="AD302" s="75" t="s">
        <v>773</v>
      </c>
      <c r="AE302" s="75" t="s">
        <v>774</v>
      </c>
      <c r="AF302" s="75" t="str">
        <f t="shared" si="63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56"/>
        <v/>
      </c>
      <c r="C303" s="85"/>
      <c r="D303" s="80" t="str">
        <f t="shared" si="57"/>
        <v/>
      </c>
      <c r="E303" s="118"/>
      <c r="F303" s="80" t="str">
        <f t="shared" si="58"/>
        <v/>
      </c>
      <c r="G303" s="80" t="str">
        <f t="shared" si="59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60"/>
        <v/>
      </c>
      <c r="S303" s="75" t="str">
        <f t="shared" si="61"/>
        <v/>
      </c>
      <c r="T303" s="75" t="str">
        <f t="shared" si="62"/>
        <v/>
      </c>
      <c r="AD303" s="75" t="s">
        <v>3139</v>
      </c>
      <c r="AE303" s="75" t="s">
        <v>3140</v>
      </c>
      <c r="AF303" s="75" t="str">
        <f t="shared" si="63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56"/>
        <v/>
      </c>
      <c r="C304" s="85"/>
      <c r="D304" s="80" t="str">
        <f t="shared" si="57"/>
        <v/>
      </c>
      <c r="E304" s="118"/>
      <c r="F304" s="80" t="str">
        <f t="shared" si="58"/>
        <v/>
      </c>
      <c r="G304" s="80" t="str">
        <f t="shared" si="59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60"/>
        <v/>
      </c>
      <c r="S304" s="75" t="str">
        <f t="shared" si="61"/>
        <v/>
      </c>
      <c r="T304" s="75" t="str">
        <f t="shared" si="62"/>
        <v/>
      </c>
      <c r="AD304" s="75" t="s">
        <v>775</v>
      </c>
      <c r="AE304" s="75" t="s">
        <v>776</v>
      </c>
      <c r="AF304" s="75" t="str">
        <f t="shared" si="63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56"/>
        <v/>
      </c>
      <c r="C305" s="85"/>
      <c r="D305" s="80" t="str">
        <f t="shared" si="57"/>
        <v/>
      </c>
      <c r="E305" s="118"/>
      <c r="F305" s="80" t="str">
        <f t="shared" si="58"/>
        <v/>
      </c>
      <c r="G305" s="80" t="str">
        <f t="shared" si="59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60"/>
        <v/>
      </c>
      <c r="S305" s="75" t="str">
        <f t="shared" si="61"/>
        <v/>
      </c>
      <c r="T305" s="75" t="str">
        <f t="shared" si="62"/>
        <v/>
      </c>
      <c r="AD305" s="75" t="s">
        <v>777</v>
      </c>
      <c r="AE305" s="75" t="s">
        <v>778</v>
      </c>
      <c r="AF305" s="75" t="str">
        <f t="shared" si="63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56"/>
        <v/>
      </c>
      <c r="C306" s="85"/>
      <c r="D306" s="80" t="str">
        <f t="shared" si="57"/>
        <v/>
      </c>
      <c r="E306" s="118"/>
      <c r="F306" s="80" t="str">
        <f t="shared" si="58"/>
        <v/>
      </c>
      <c r="G306" s="80" t="str">
        <f t="shared" si="59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60"/>
        <v/>
      </c>
      <c r="S306" s="75" t="str">
        <f t="shared" si="61"/>
        <v/>
      </c>
      <c r="T306" s="75" t="str">
        <f t="shared" si="62"/>
        <v/>
      </c>
      <c r="AD306" s="75" t="s">
        <v>779</v>
      </c>
      <c r="AE306" s="75" t="s">
        <v>780</v>
      </c>
      <c r="AF306" s="75" t="str">
        <f t="shared" si="63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56"/>
        <v/>
      </c>
      <c r="C307" s="85"/>
      <c r="D307" s="80" t="str">
        <f t="shared" si="57"/>
        <v/>
      </c>
      <c r="E307" s="118"/>
      <c r="F307" s="80" t="str">
        <f t="shared" si="58"/>
        <v/>
      </c>
      <c r="G307" s="80" t="str">
        <f t="shared" si="59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60"/>
        <v/>
      </c>
      <c r="S307" s="75" t="str">
        <f t="shared" si="61"/>
        <v/>
      </c>
      <c r="T307" s="75" t="str">
        <f t="shared" si="62"/>
        <v/>
      </c>
      <c r="AD307" s="75" t="s">
        <v>781</v>
      </c>
      <c r="AE307" s="75" t="s">
        <v>782</v>
      </c>
      <c r="AF307" s="75" t="str">
        <f t="shared" si="63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56"/>
        <v/>
      </c>
      <c r="C308" s="85"/>
      <c r="D308" s="80" t="str">
        <f t="shared" si="57"/>
        <v/>
      </c>
      <c r="E308" s="118"/>
      <c r="F308" s="80" t="str">
        <f t="shared" si="58"/>
        <v/>
      </c>
      <c r="G308" s="80" t="str">
        <f t="shared" si="59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60"/>
        <v/>
      </c>
      <c r="S308" s="75" t="str">
        <f t="shared" si="61"/>
        <v/>
      </c>
      <c r="T308" s="75" t="str">
        <f t="shared" si="62"/>
        <v/>
      </c>
      <c r="AD308" s="75" t="s">
        <v>783</v>
      </c>
      <c r="AE308" s="75" t="s">
        <v>784</v>
      </c>
      <c r="AF308" s="75" t="str">
        <f t="shared" si="63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56"/>
        <v/>
      </c>
      <c r="C309" s="85"/>
      <c r="D309" s="80" t="str">
        <f t="shared" si="57"/>
        <v/>
      </c>
      <c r="E309" s="118"/>
      <c r="F309" s="80" t="str">
        <f t="shared" si="58"/>
        <v/>
      </c>
      <c r="G309" s="80" t="str">
        <f t="shared" si="59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60"/>
        <v/>
      </c>
      <c r="S309" s="75" t="str">
        <f t="shared" si="61"/>
        <v/>
      </c>
      <c r="T309" s="75" t="str">
        <f t="shared" si="62"/>
        <v/>
      </c>
      <c r="AD309" s="75" t="s">
        <v>785</v>
      </c>
      <c r="AE309" s="75" t="s">
        <v>786</v>
      </c>
      <c r="AF309" s="75" t="str">
        <f t="shared" si="63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56"/>
        <v/>
      </c>
      <c r="C310" s="85"/>
      <c r="D310" s="80" t="str">
        <f t="shared" si="57"/>
        <v/>
      </c>
      <c r="E310" s="118"/>
      <c r="F310" s="80" t="str">
        <f t="shared" si="58"/>
        <v/>
      </c>
      <c r="G310" s="80" t="str">
        <f t="shared" si="59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60"/>
        <v/>
      </c>
      <c r="S310" s="75" t="str">
        <f t="shared" si="61"/>
        <v/>
      </c>
      <c r="T310" s="75" t="str">
        <f t="shared" si="62"/>
        <v/>
      </c>
      <c r="AD310" s="75" t="s">
        <v>787</v>
      </c>
      <c r="AE310" s="75" t="s">
        <v>788</v>
      </c>
      <c r="AF310" s="75" t="str">
        <f t="shared" si="63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56"/>
        <v/>
      </c>
      <c r="C311" s="85"/>
      <c r="D311" s="80" t="str">
        <f t="shared" si="57"/>
        <v/>
      </c>
      <c r="E311" s="118"/>
      <c r="F311" s="80" t="str">
        <f t="shared" si="58"/>
        <v/>
      </c>
      <c r="G311" s="80" t="str">
        <f t="shared" si="59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60"/>
        <v/>
      </c>
      <c r="S311" s="75" t="str">
        <f t="shared" si="61"/>
        <v/>
      </c>
      <c r="T311" s="75" t="str">
        <f t="shared" si="62"/>
        <v/>
      </c>
      <c r="AD311" s="75" t="s">
        <v>789</v>
      </c>
      <c r="AE311" s="75" t="s">
        <v>790</v>
      </c>
      <c r="AF311" s="75" t="str">
        <f t="shared" si="63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56"/>
        <v/>
      </c>
      <c r="C312" s="85"/>
      <c r="D312" s="80" t="str">
        <f t="shared" si="57"/>
        <v/>
      </c>
      <c r="E312" s="118"/>
      <c r="F312" s="80" t="str">
        <f t="shared" si="58"/>
        <v/>
      </c>
      <c r="G312" s="80" t="str">
        <f t="shared" si="59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60"/>
        <v/>
      </c>
      <c r="S312" s="75" t="str">
        <f t="shared" si="61"/>
        <v/>
      </c>
      <c r="T312" s="75" t="str">
        <f t="shared" si="62"/>
        <v/>
      </c>
      <c r="AD312" s="75" t="s">
        <v>791</v>
      </c>
      <c r="AE312" s="75" t="s">
        <v>792</v>
      </c>
      <c r="AF312" s="75" t="str">
        <f t="shared" si="63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56"/>
        <v/>
      </c>
      <c r="C313" s="85"/>
      <c r="D313" s="80" t="str">
        <f t="shared" si="57"/>
        <v/>
      </c>
      <c r="E313" s="118"/>
      <c r="F313" s="80" t="str">
        <f t="shared" si="58"/>
        <v/>
      </c>
      <c r="G313" s="80" t="str">
        <f t="shared" si="59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60"/>
        <v/>
      </c>
      <c r="S313" s="75" t="str">
        <f t="shared" si="61"/>
        <v/>
      </c>
      <c r="T313" s="75" t="str">
        <f t="shared" si="62"/>
        <v/>
      </c>
      <c r="AD313" s="75" t="s">
        <v>793</v>
      </c>
      <c r="AE313" s="75" t="s">
        <v>794</v>
      </c>
      <c r="AF313" s="75" t="str">
        <f t="shared" si="63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56"/>
        <v/>
      </c>
      <c r="C314" s="85"/>
      <c r="D314" s="80" t="str">
        <f t="shared" si="57"/>
        <v/>
      </c>
      <c r="E314" s="118"/>
      <c r="F314" s="80" t="str">
        <f t="shared" si="58"/>
        <v/>
      </c>
      <c r="G314" s="80" t="str">
        <f t="shared" si="59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60"/>
        <v/>
      </c>
      <c r="S314" s="75" t="str">
        <f t="shared" si="61"/>
        <v/>
      </c>
      <c r="T314" s="75" t="str">
        <f t="shared" si="62"/>
        <v/>
      </c>
      <c r="AD314" s="75" t="s">
        <v>795</v>
      </c>
      <c r="AE314" s="75" t="s">
        <v>796</v>
      </c>
      <c r="AF314" s="75" t="str">
        <f t="shared" si="63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56"/>
        <v/>
      </c>
      <c r="C315" s="85"/>
      <c r="D315" s="80" t="str">
        <f t="shared" si="57"/>
        <v/>
      </c>
      <c r="E315" s="118"/>
      <c r="F315" s="80" t="str">
        <f t="shared" si="58"/>
        <v/>
      </c>
      <c r="G315" s="80" t="str">
        <f t="shared" si="59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60"/>
        <v/>
      </c>
      <c r="S315" s="75" t="str">
        <f t="shared" si="61"/>
        <v/>
      </c>
      <c r="T315" s="75" t="str">
        <f t="shared" si="62"/>
        <v/>
      </c>
      <c r="AD315" s="75" t="s">
        <v>797</v>
      </c>
      <c r="AE315" s="75" t="s">
        <v>798</v>
      </c>
      <c r="AF315" s="75" t="str">
        <f t="shared" si="63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56"/>
        <v/>
      </c>
      <c r="C316" s="85"/>
      <c r="D316" s="80" t="str">
        <f t="shared" si="57"/>
        <v/>
      </c>
      <c r="E316" s="118"/>
      <c r="F316" s="80" t="str">
        <f t="shared" si="58"/>
        <v/>
      </c>
      <c r="G316" s="80" t="str">
        <f t="shared" si="59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60"/>
        <v/>
      </c>
      <c r="S316" s="75" t="str">
        <f t="shared" si="61"/>
        <v/>
      </c>
      <c r="T316" s="75" t="str">
        <f t="shared" si="62"/>
        <v/>
      </c>
      <c r="AD316" s="75" t="s">
        <v>799</v>
      </c>
      <c r="AE316" s="75" t="s">
        <v>798</v>
      </c>
      <c r="AF316" s="75" t="str">
        <f t="shared" si="63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56"/>
        <v/>
      </c>
      <c r="C317" s="85"/>
      <c r="D317" s="80" t="str">
        <f t="shared" si="57"/>
        <v/>
      </c>
      <c r="E317" s="118"/>
      <c r="F317" s="80" t="str">
        <f t="shared" si="58"/>
        <v/>
      </c>
      <c r="G317" s="80" t="str">
        <f t="shared" si="59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60"/>
        <v/>
      </c>
      <c r="S317" s="75" t="str">
        <f t="shared" si="61"/>
        <v/>
      </c>
      <c r="T317" s="75" t="str">
        <f t="shared" si="62"/>
        <v/>
      </c>
      <c r="AD317" s="75" t="s">
        <v>800</v>
      </c>
      <c r="AE317" s="75" t="s">
        <v>801</v>
      </c>
      <c r="AF317" s="75" t="str">
        <f t="shared" si="63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56"/>
        <v/>
      </c>
      <c r="C318" s="85"/>
      <c r="D318" s="80" t="str">
        <f t="shared" si="57"/>
        <v/>
      </c>
      <c r="E318" s="118"/>
      <c r="F318" s="80" t="str">
        <f t="shared" si="58"/>
        <v/>
      </c>
      <c r="G318" s="80" t="str">
        <f t="shared" si="59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60"/>
        <v/>
      </c>
      <c r="S318" s="75" t="str">
        <f t="shared" si="61"/>
        <v/>
      </c>
      <c r="T318" s="75" t="str">
        <f t="shared" si="62"/>
        <v/>
      </c>
      <c r="AD318" s="75" t="s">
        <v>802</v>
      </c>
      <c r="AE318" s="75" t="s">
        <v>801</v>
      </c>
      <c r="AF318" s="75" t="str">
        <f t="shared" si="63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56"/>
        <v/>
      </c>
      <c r="C319" s="85"/>
      <c r="D319" s="80" t="str">
        <f t="shared" si="57"/>
        <v/>
      </c>
      <c r="E319" s="118"/>
      <c r="F319" s="80" t="str">
        <f t="shared" si="58"/>
        <v/>
      </c>
      <c r="G319" s="80" t="str">
        <f t="shared" si="59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60"/>
        <v/>
      </c>
      <c r="S319" s="75" t="str">
        <f t="shared" si="61"/>
        <v/>
      </c>
      <c r="T319" s="75" t="str">
        <f t="shared" si="62"/>
        <v/>
      </c>
      <c r="AD319" s="75" t="s">
        <v>1353</v>
      </c>
      <c r="AE319" s="75" t="s">
        <v>1354</v>
      </c>
      <c r="AF319" s="75" t="str">
        <f t="shared" si="63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56"/>
        <v/>
      </c>
      <c r="C320" s="85"/>
      <c r="D320" s="80" t="str">
        <f t="shared" si="57"/>
        <v/>
      </c>
      <c r="E320" s="118"/>
      <c r="F320" s="80" t="str">
        <f t="shared" si="58"/>
        <v/>
      </c>
      <c r="G320" s="80" t="str">
        <f t="shared" si="59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60"/>
        <v/>
      </c>
      <c r="S320" s="75" t="str">
        <f t="shared" si="61"/>
        <v/>
      </c>
      <c r="T320" s="75" t="str">
        <f t="shared" si="62"/>
        <v/>
      </c>
      <c r="AD320" s="75" t="s">
        <v>1355</v>
      </c>
      <c r="AE320" s="75" t="s">
        <v>1356</v>
      </c>
      <c r="AF320" s="75" t="str">
        <f t="shared" si="63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56"/>
        <v/>
      </c>
      <c r="C321" s="85"/>
      <c r="D321" s="80" t="str">
        <f t="shared" si="57"/>
        <v/>
      </c>
      <c r="E321" s="118"/>
      <c r="F321" s="80" t="str">
        <f t="shared" si="58"/>
        <v/>
      </c>
      <c r="G321" s="80" t="str">
        <f t="shared" si="59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60"/>
        <v/>
      </c>
      <c r="S321" s="75" t="str">
        <f t="shared" si="61"/>
        <v/>
      </c>
      <c r="T321" s="75" t="str">
        <f t="shared" si="62"/>
        <v/>
      </c>
      <c r="AD321" s="75" t="s">
        <v>1357</v>
      </c>
      <c r="AE321" s="75" t="s">
        <v>1358</v>
      </c>
      <c r="AF321" s="75" t="str">
        <f t="shared" si="63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56"/>
        <v/>
      </c>
      <c r="C322" s="85"/>
      <c r="D322" s="80" t="str">
        <f t="shared" si="57"/>
        <v/>
      </c>
      <c r="E322" s="118"/>
      <c r="F322" s="80" t="str">
        <f t="shared" si="58"/>
        <v/>
      </c>
      <c r="G322" s="80" t="str">
        <f t="shared" si="59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60"/>
        <v/>
      </c>
      <c r="S322" s="75" t="str">
        <f t="shared" si="61"/>
        <v/>
      </c>
      <c r="T322" s="75" t="str">
        <f t="shared" si="62"/>
        <v/>
      </c>
      <c r="AD322" s="75" t="s">
        <v>1359</v>
      </c>
      <c r="AE322" s="75" t="s">
        <v>1360</v>
      </c>
      <c r="AF322" s="75" t="str">
        <f t="shared" si="63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56"/>
        <v/>
      </c>
      <c r="C323" s="85"/>
      <c r="D323" s="80" t="str">
        <f t="shared" si="57"/>
        <v/>
      </c>
      <c r="E323" s="118"/>
      <c r="F323" s="80" t="str">
        <f t="shared" si="58"/>
        <v/>
      </c>
      <c r="G323" s="80" t="str">
        <f t="shared" si="59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60"/>
        <v/>
      </c>
      <c r="S323" s="75" t="str">
        <f t="shared" si="61"/>
        <v/>
      </c>
      <c r="T323" s="75" t="str">
        <f t="shared" si="62"/>
        <v/>
      </c>
      <c r="AD323" s="75" t="s">
        <v>1361</v>
      </c>
      <c r="AE323" s="75" t="s">
        <v>1362</v>
      </c>
      <c r="AF323" s="75" t="str">
        <f t="shared" si="63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64">IFERROR(VLOOKUP(A324,$U$6:$V$23,2,FALSE),"")</f>
        <v/>
      </c>
      <c r="C324" s="85"/>
      <c r="D324" s="80" t="str">
        <f t="shared" ref="D324:D387" si="65">IFERROR(VLOOKUP(C324,$X$5:$Z$129,2,FALSE),"")</f>
        <v/>
      </c>
      <c r="E324" s="118"/>
      <c r="F324" s="80" t="str">
        <f t="shared" ref="F324:F387" si="66">IFERROR(VLOOKUP(E324,$AD$6:$AE$1090,2,FALSE),"")</f>
        <v/>
      </c>
      <c r="G324" s="80" t="str">
        <f t="shared" ref="G324:G387" si="67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68">LEFT(C324,3)</f>
        <v/>
      </c>
      <c r="S324" s="75" t="str">
        <f t="shared" ref="S324:S387" si="69">LEFT(C324,2)</f>
        <v/>
      </c>
      <c r="T324" s="75" t="str">
        <f t="shared" ref="T324:T387" si="70">MID(G324,2,2)</f>
        <v/>
      </c>
      <c r="AD324" s="75" t="s">
        <v>1363</v>
      </c>
      <c r="AE324" s="75" t="s">
        <v>1364</v>
      </c>
      <c r="AF324" s="75" t="str">
        <f t="shared" si="63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64"/>
        <v/>
      </c>
      <c r="C325" s="85"/>
      <c r="D325" s="80" t="str">
        <f t="shared" si="65"/>
        <v/>
      </c>
      <c r="E325" s="118"/>
      <c r="F325" s="80" t="str">
        <f t="shared" si="66"/>
        <v/>
      </c>
      <c r="G325" s="80" t="str">
        <f t="shared" si="67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68"/>
        <v/>
      </c>
      <c r="S325" s="75" t="str">
        <f t="shared" si="69"/>
        <v/>
      </c>
      <c r="T325" s="75" t="str">
        <f t="shared" si="70"/>
        <v/>
      </c>
      <c r="AD325" s="75" t="s">
        <v>1365</v>
      </c>
      <c r="AE325" s="75" t="s">
        <v>1366</v>
      </c>
      <c r="AF325" s="75" t="str">
        <f t="shared" si="63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64"/>
        <v/>
      </c>
      <c r="C326" s="85"/>
      <c r="D326" s="80" t="str">
        <f t="shared" si="65"/>
        <v/>
      </c>
      <c r="E326" s="118"/>
      <c r="F326" s="80" t="str">
        <f t="shared" si="66"/>
        <v/>
      </c>
      <c r="G326" s="80" t="str">
        <f t="shared" si="67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68"/>
        <v/>
      </c>
      <c r="S326" s="75" t="str">
        <f t="shared" si="69"/>
        <v/>
      </c>
      <c r="T326" s="75" t="str">
        <f t="shared" si="70"/>
        <v/>
      </c>
      <c r="AD326" s="75" t="s">
        <v>1367</v>
      </c>
      <c r="AE326" s="75" t="s">
        <v>1368</v>
      </c>
      <c r="AF326" s="75" t="str">
        <f t="shared" si="63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64"/>
        <v/>
      </c>
      <c r="C327" s="85"/>
      <c r="D327" s="80" t="str">
        <f t="shared" si="65"/>
        <v/>
      </c>
      <c r="E327" s="118"/>
      <c r="F327" s="80" t="str">
        <f t="shared" si="66"/>
        <v/>
      </c>
      <c r="G327" s="80" t="str">
        <f t="shared" si="67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68"/>
        <v/>
      </c>
      <c r="S327" s="75" t="str">
        <f t="shared" si="69"/>
        <v/>
      </c>
      <c r="T327" s="75" t="str">
        <f t="shared" si="70"/>
        <v/>
      </c>
      <c r="AD327" s="75" t="s">
        <v>1369</v>
      </c>
      <c r="AE327" s="75" t="s">
        <v>1370</v>
      </c>
      <c r="AF327" s="75" t="str">
        <f t="shared" si="63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64"/>
        <v/>
      </c>
      <c r="C328" s="85"/>
      <c r="D328" s="80" t="str">
        <f t="shared" si="65"/>
        <v/>
      </c>
      <c r="E328" s="118"/>
      <c r="F328" s="80" t="str">
        <f t="shared" si="66"/>
        <v/>
      </c>
      <c r="G328" s="80" t="str">
        <f t="shared" si="67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68"/>
        <v/>
      </c>
      <c r="S328" s="75" t="str">
        <f t="shared" si="69"/>
        <v/>
      </c>
      <c r="T328" s="75" t="str">
        <f t="shared" si="70"/>
        <v/>
      </c>
      <c r="AD328" s="75" t="s">
        <v>1371</v>
      </c>
      <c r="AE328" s="75" t="s">
        <v>1372</v>
      </c>
      <c r="AF328" s="75" t="str">
        <f t="shared" ref="AF328:AF391" si="71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64"/>
        <v/>
      </c>
      <c r="C329" s="85"/>
      <c r="D329" s="80" t="str">
        <f t="shared" si="65"/>
        <v/>
      </c>
      <c r="E329" s="118"/>
      <c r="F329" s="80" t="str">
        <f t="shared" si="66"/>
        <v/>
      </c>
      <c r="G329" s="80" t="str">
        <f t="shared" si="67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68"/>
        <v/>
      </c>
      <c r="S329" s="75" t="str">
        <f t="shared" si="69"/>
        <v/>
      </c>
      <c r="T329" s="75" t="str">
        <f t="shared" si="70"/>
        <v/>
      </c>
      <c r="AD329" s="75" t="s">
        <v>1373</v>
      </c>
      <c r="AE329" s="75" t="s">
        <v>1374</v>
      </c>
      <c r="AF329" s="75" t="str">
        <f t="shared" si="71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64"/>
        <v/>
      </c>
      <c r="C330" s="85"/>
      <c r="D330" s="80" t="str">
        <f t="shared" si="65"/>
        <v/>
      </c>
      <c r="E330" s="118"/>
      <c r="F330" s="80" t="str">
        <f t="shared" si="66"/>
        <v/>
      </c>
      <c r="G330" s="80" t="str">
        <f t="shared" si="67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68"/>
        <v/>
      </c>
      <c r="S330" s="75" t="str">
        <f t="shared" si="69"/>
        <v/>
      </c>
      <c r="T330" s="75" t="str">
        <f t="shared" si="70"/>
        <v/>
      </c>
      <c r="AD330" s="75" t="s">
        <v>1375</v>
      </c>
      <c r="AE330" s="75" t="s">
        <v>1376</v>
      </c>
      <c r="AF330" s="75" t="str">
        <f t="shared" si="71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64"/>
        <v/>
      </c>
      <c r="C331" s="85"/>
      <c r="D331" s="80" t="str">
        <f t="shared" si="65"/>
        <v/>
      </c>
      <c r="E331" s="118"/>
      <c r="F331" s="80" t="str">
        <f t="shared" si="66"/>
        <v/>
      </c>
      <c r="G331" s="80" t="str">
        <f t="shared" si="67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68"/>
        <v/>
      </c>
      <c r="S331" s="75" t="str">
        <f t="shared" si="69"/>
        <v/>
      </c>
      <c r="T331" s="75" t="str">
        <f t="shared" si="70"/>
        <v/>
      </c>
      <c r="AD331" s="75" t="s">
        <v>1377</v>
      </c>
      <c r="AE331" s="75" t="s">
        <v>1378</v>
      </c>
      <c r="AF331" s="75" t="str">
        <f t="shared" si="71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64"/>
        <v/>
      </c>
      <c r="C332" s="85"/>
      <c r="D332" s="80" t="str">
        <f t="shared" si="65"/>
        <v/>
      </c>
      <c r="E332" s="118"/>
      <c r="F332" s="80" t="str">
        <f t="shared" si="66"/>
        <v/>
      </c>
      <c r="G332" s="80" t="str">
        <f t="shared" si="67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68"/>
        <v/>
      </c>
      <c r="S332" s="75" t="str">
        <f t="shared" si="69"/>
        <v/>
      </c>
      <c r="T332" s="75" t="str">
        <f t="shared" si="70"/>
        <v/>
      </c>
      <c r="AD332" s="75" t="s">
        <v>1379</v>
      </c>
      <c r="AE332" s="75" t="s">
        <v>1380</v>
      </c>
      <c r="AF332" s="75" t="str">
        <f t="shared" si="71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64"/>
        <v/>
      </c>
      <c r="C333" s="85"/>
      <c r="D333" s="80" t="str">
        <f t="shared" si="65"/>
        <v/>
      </c>
      <c r="E333" s="118"/>
      <c r="F333" s="80" t="str">
        <f t="shared" si="66"/>
        <v/>
      </c>
      <c r="G333" s="80" t="str">
        <f t="shared" si="67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68"/>
        <v/>
      </c>
      <c r="S333" s="75" t="str">
        <f t="shared" si="69"/>
        <v/>
      </c>
      <c r="T333" s="75" t="str">
        <f t="shared" si="70"/>
        <v/>
      </c>
      <c r="AD333" s="75" t="s">
        <v>1381</v>
      </c>
      <c r="AE333" s="75" t="s">
        <v>1382</v>
      </c>
      <c r="AF333" s="75" t="str">
        <f t="shared" si="71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64"/>
        <v/>
      </c>
      <c r="C334" s="85"/>
      <c r="D334" s="80" t="str">
        <f t="shared" si="65"/>
        <v/>
      </c>
      <c r="E334" s="118"/>
      <c r="F334" s="80" t="str">
        <f t="shared" si="66"/>
        <v/>
      </c>
      <c r="G334" s="80" t="str">
        <f t="shared" si="67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68"/>
        <v/>
      </c>
      <c r="S334" s="75" t="str">
        <f t="shared" si="69"/>
        <v/>
      </c>
      <c r="T334" s="75" t="str">
        <f t="shared" si="70"/>
        <v/>
      </c>
      <c r="AD334" s="75" t="s">
        <v>1383</v>
      </c>
      <c r="AE334" s="75" t="s">
        <v>1384</v>
      </c>
      <c r="AF334" s="75" t="str">
        <f t="shared" si="71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64"/>
        <v/>
      </c>
      <c r="C335" s="85"/>
      <c r="D335" s="80" t="str">
        <f t="shared" si="65"/>
        <v/>
      </c>
      <c r="E335" s="118"/>
      <c r="F335" s="80" t="str">
        <f t="shared" si="66"/>
        <v/>
      </c>
      <c r="G335" s="80" t="str">
        <f t="shared" si="67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68"/>
        <v/>
      </c>
      <c r="S335" s="75" t="str">
        <f t="shared" si="69"/>
        <v/>
      </c>
      <c r="T335" s="75" t="str">
        <f t="shared" si="70"/>
        <v/>
      </c>
      <c r="AD335" s="75" t="s">
        <v>1385</v>
      </c>
      <c r="AE335" s="75" t="s">
        <v>1386</v>
      </c>
      <c r="AF335" s="75" t="str">
        <f t="shared" si="71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64"/>
        <v/>
      </c>
      <c r="C336" s="85"/>
      <c r="D336" s="80" t="str">
        <f t="shared" si="65"/>
        <v/>
      </c>
      <c r="E336" s="118"/>
      <c r="F336" s="80" t="str">
        <f t="shared" si="66"/>
        <v/>
      </c>
      <c r="G336" s="80" t="str">
        <f t="shared" si="67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68"/>
        <v/>
      </c>
      <c r="S336" s="75" t="str">
        <f t="shared" si="69"/>
        <v/>
      </c>
      <c r="T336" s="75" t="str">
        <f t="shared" si="70"/>
        <v/>
      </c>
      <c r="AD336" s="75" t="s">
        <v>1387</v>
      </c>
      <c r="AE336" s="75" t="s">
        <v>1388</v>
      </c>
      <c r="AF336" s="75" t="str">
        <f t="shared" si="71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64"/>
        <v/>
      </c>
      <c r="C337" s="85"/>
      <c r="D337" s="80" t="str">
        <f t="shared" si="65"/>
        <v/>
      </c>
      <c r="E337" s="118"/>
      <c r="F337" s="80" t="str">
        <f t="shared" si="66"/>
        <v/>
      </c>
      <c r="G337" s="80" t="str">
        <f t="shared" si="67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68"/>
        <v/>
      </c>
      <c r="S337" s="75" t="str">
        <f t="shared" si="69"/>
        <v/>
      </c>
      <c r="T337" s="75" t="str">
        <f t="shared" si="70"/>
        <v/>
      </c>
      <c r="AD337" s="75" t="s">
        <v>1389</v>
      </c>
      <c r="AE337" s="75" t="s">
        <v>1390</v>
      </c>
      <c r="AF337" s="75" t="str">
        <f t="shared" si="71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64"/>
        <v/>
      </c>
      <c r="C338" s="85"/>
      <c r="D338" s="80" t="str">
        <f t="shared" si="65"/>
        <v/>
      </c>
      <c r="E338" s="118"/>
      <c r="F338" s="80" t="str">
        <f t="shared" si="66"/>
        <v/>
      </c>
      <c r="G338" s="80" t="str">
        <f t="shared" si="67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68"/>
        <v/>
      </c>
      <c r="S338" s="75" t="str">
        <f t="shared" si="69"/>
        <v/>
      </c>
      <c r="T338" s="75" t="str">
        <f t="shared" si="70"/>
        <v/>
      </c>
      <c r="AD338" s="75" t="s">
        <v>1391</v>
      </c>
      <c r="AE338" s="75" t="s">
        <v>1392</v>
      </c>
      <c r="AF338" s="75" t="str">
        <f t="shared" si="71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64"/>
        <v/>
      </c>
      <c r="C339" s="85"/>
      <c r="D339" s="80" t="str">
        <f t="shared" si="65"/>
        <v/>
      </c>
      <c r="E339" s="118"/>
      <c r="F339" s="80" t="str">
        <f t="shared" si="66"/>
        <v/>
      </c>
      <c r="G339" s="80" t="str">
        <f t="shared" si="67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68"/>
        <v/>
      </c>
      <c r="S339" s="75" t="str">
        <f t="shared" si="69"/>
        <v/>
      </c>
      <c r="T339" s="75" t="str">
        <f t="shared" si="70"/>
        <v/>
      </c>
      <c r="AD339" s="75" t="s">
        <v>1393</v>
      </c>
      <c r="AE339" s="75" t="s">
        <v>1394</v>
      </c>
      <c r="AF339" s="75" t="str">
        <f t="shared" si="71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64"/>
        <v/>
      </c>
      <c r="C340" s="85"/>
      <c r="D340" s="80" t="str">
        <f t="shared" si="65"/>
        <v/>
      </c>
      <c r="E340" s="118"/>
      <c r="F340" s="80" t="str">
        <f t="shared" si="66"/>
        <v/>
      </c>
      <c r="G340" s="80" t="str">
        <f t="shared" si="67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68"/>
        <v/>
      </c>
      <c r="S340" s="75" t="str">
        <f t="shared" si="69"/>
        <v/>
      </c>
      <c r="T340" s="75" t="str">
        <f t="shared" si="70"/>
        <v/>
      </c>
      <c r="AD340" s="75" t="s">
        <v>1395</v>
      </c>
      <c r="AE340" s="75" t="s">
        <v>1396</v>
      </c>
      <c r="AF340" s="75" t="str">
        <f t="shared" si="71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64"/>
        <v/>
      </c>
      <c r="C341" s="85"/>
      <c r="D341" s="80" t="str">
        <f t="shared" si="65"/>
        <v/>
      </c>
      <c r="E341" s="118"/>
      <c r="F341" s="80" t="str">
        <f t="shared" si="66"/>
        <v/>
      </c>
      <c r="G341" s="80" t="str">
        <f t="shared" si="67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68"/>
        <v/>
      </c>
      <c r="S341" s="75" t="str">
        <f t="shared" si="69"/>
        <v/>
      </c>
      <c r="T341" s="75" t="str">
        <f t="shared" si="70"/>
        <v/>
      </c>
      <c r="AD341" s="75" t="s">
        <v>1397</v>
      </c>
      <c r="AE341" s="75" t="s">
        <v>1398</v>
      </c>
      <c r="AF341" s="75" t="str">
        <f t="shared" si="71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64"/>
        <v/>
      </c>
      <c r="C342" s="85"/>
      <c r="D342" s="80" t="str">
        <f t="shared" si="65"/>
        <v/>
      </c>
      <c r="E342" s="118"/>
      <c r="F342" s="80" t="str">
        <f t="shared" si="66"/>
        <v/>
      </c>
      <c r="G342" s="80" t="str">
        <f t="shared" si="67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68"/>
        <v/>
      </c>
      <c r="S342" s="75" t="str">
        <f t="shared" si="69"/>
        <v/>
      </c>
      <c r="T342" s="75" t="str">
        <f t="shared" si="70"/>
        <v/>
      </c>
      <c r="AD342" s="75" t="s">
        <v>1399</v>
      </c>
      <c r="AE342" s="75" t="s">
        <v>1400</v>
      </c>
      <c r="AF342" s="75" t="str">
        <f t="shared" si="71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64"/>
        <v/>
      </c>
      <c r="C343" s="85"/>
      <c r="D343" s="80" t="str">
        <f t="shared" si="65"/>
        <v/>
      </c>
      <c r="E343" s="118"/>
      <c r="F343" s="80" t="str">
        <f t="shared" si="66"/>
        <v/>
      </c>
      <c r="G343" s="80" t="str">
        <f t="shared" si="67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68"/>
        <v/>
      </c>
      <c r="S343" s="75" t="str">
        <f t="shared" si="69"/>
        <v/>
      </c>
      <c r="T343" s="75" t="str">
        <f t="shared" si="70"/>
        <v/>
      </c>
      <c r="AD343" s="75" t="s">
        <v>1401</v>
      </c>
      <c r="AE343" s="75" t="s">
        <v>1402</v>
      </c>
      <c r="AF343" s="75" t="str">
        <f t="shared" si="71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64"/>
        <v/>
      </c>
      <c r="C344" s="85"/>
      <c r="D344" s="80" t="str">
        <f t="shared" si="65"/>
        <v/>
      </c>
      <c r="E344" s="118"/>
      <c r="F344" s="80" t="str">
        <f t="shared" si="66"/>
        <v/>
      </c>
      <c r="G344" s="80" t="str">
        <f t="shared" si="67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68"/>
        <v/>
      </c>
      <c r="S344" s="75" t="str">
        <f t="shared" si="69"/>
        <v/>
      </c>
      <c r="T344" s="75" t="str">
        <f t="shared" si="70"/>
        <v/>
      </c>
      <c r="AD344" s="75" t="s">
        <v>1403</v>
      </c>
      <c r="AE344" s="75" t="s">
        <v>1404</v>
      </c>
      <c r="AF344" s="75" t="str">
        <f t="shared" si="71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64"/>
        <v/>
      </c>
      <c r="C345" s="85"/>
      <c r="D345" s="80" t="str">
        <f t="shared" si="65"/>
        <v/>
      </c>
      <c r="E345" s="118"/>
      <c r="F345" s="80" t="str">
        <f t="shared" si="66"/>
        <v/>
      </c>
      <c r="G345" s="80" t="str">
        <f t="shared" si="67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68"/>
        <v/>
      </c>
      <c r="S345" s="75" t="str">
        <f t="shared" si="69"/>
        <v/>
      </c>
      <c r="T345" s="75" t="str">
        <f t="shared" si="70"/>
        <v/>
      </c>
      <c r="AD345" s="75" t="s">
        <v>1405</v>
      </c>
      <c r="AE345" s="75" t="s">
        <v>1406</v>
      </c>
      <c r="AF345" s="75" t="str">
        <f t="shared" si="71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64"/>
        <v/>
      </c>
      <c r="C346" s="85"/>
      <c r="D346" s="80" t="str">
        <f t="shared" si="65"/>
        <v/>
      </c>
      <c r="E346" s="118"/>
      <c r="F346" s="80" t="str">
        <f t="shared" si="66"/>
        <v/>
      </c>
      <c r="G346" s="80" t="str">
        <f t="shared" si="67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68"/>
        <v/>
      </c>
      <c r="S346" s="75" t="str">
        <f t="shared" si="69"/>
        <v/>
      </c>
      <c r="T346" s="75" t="str">
        <f t="shared" si="70"/>
        <v/>
      </c>
      <c r="AD346" s="75" t="s">
        <v>1407</v>
      </c>
      <c r="AE346" s="75" t="s">
        <v>1408</v>
      </c>
      <c r="AF346" s="75" t="str">
        <f t="shared" si="71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64"/>
        <v/>
      </c>
      <c r="C347" s="85"/>
      <c r="D347" s="80" t="str">
        <f t="shared" si="65"/>
        <v/>
      </c>
      <c r="E347" s="118"/>
      <c r="F347" s="80" t="str">
        <f t="shared" si="66"/>
        <v/>
      </c>
      <c r="G347" s="80" t="str">
        <f t="shared" si="67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68"/>
        <v/>
      </c>
      <c r="S347" s="75" t="str">
        <f t="shared" si="69"/>
        <v/>
      </c>
      <c r="T347" s="75" t="str">
        <f t="shared" si="70"/>
        <v/>
      </c>
      <c r="AD347" s="75" t="s">
        <v>1409</v>
      </c>
      <c r="AE347" s="75" t="s">
        <v>1410</v>
      </c>
      <c r="AF347" s="75" t="str">
        <f t="shared" si="71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64"/>
        <v/>
      </c>
      <c r="C348" s="85"/>
      <c r="D348" s="80" t="str">
        <f t="shared" si="65"/>
        <v/>
      </c>
      <c r="E348" s="118"/>
      <c r="F348" s="80" t="str">
        <f t="shared" si="66"/>
        <v/>
      </c>
      <c r="G348" s="80" t="str">
        <f t="shared" si="67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68"/>
        <v/>
      </c>
      <c r="S348" s="75" t="str">
        <f t="shared" si="69"/>
        <v/>
      </c>
      <c r="T348" s="75" t="str">
        <f t="shared" si="70"/>
        <v/>
      </c>
      <c r="AD348" s="75" t="s">
        <v>1411</v>
      </c>
      <c r="AE348" s="75" t="s">
        <v>1412</v>
      </c>
      <c r="AF348" s="75" t="str">
        <f t="shared" si="71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64"/>
        <v/>
      </c>
      <c r="C349" s="85"/>
      <c r="D349" s="80" t="str">
        <f t="shared" si="65"/>
        <v/>
      </c>
      <c r="E349" s="118"/>
      <c r="F349" s="80" t="str">
        <f t="shared" si="66"/>
        <v/>
      </c>
      <c r="G349" s="80" t="str">
        <f t="shared" si="67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68"/>
        <v/>
      </c>
      <c r="S349" s="75" t="str">
        <f t="shared" si="69"/>
        <v/>
      </c>
      <c r="T349" s="75" t="str">
        <f t="shared" si="70"/>
        <v/>
      </c>
      <c r="AD349" s="75" t="s">
        <v>1413</v>
      </c>
      <c r="AE349" s="75" t="s">
        <v>1414</v>
      </c>
      <c r="AF349" s="75" t="str">
        <f t="shared" si="71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64"/>
        <v/>
      </c>
      <c r="C350" s="85"/>
      <c r="D350" s="80" t="str">
        <f t="shared" si="65"/>
        <v/>
      </c>
      <c r="E350" s="118"/>
      <c r="F350" s="80" t="str">
        <f t="shared" si="66"/>
        <v/>
      </c>
      <c r="G350" s="80" t="str">
        <f t="shared" si="67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68"/>
        <v/>
      </c>
      <c r="S350" s="75" t="str">
        <f t="shared" si="69"/>
        <v/>
      </c>
      <c r="T350" s="75" t="str">
        <f t="shared" si="70"/>
        <v/>
      </c>
      <c r="AD350" s="75" t="s">
        <v>2246</v>
      </c>
      <c r="AE350" s="75" t="s">
        <v>2247</v>
      </c>
      <c r="AF350" s="75" t="str">
        <f t="shared" si="71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64"/>
        <v/>
      </c>
      <c r="C351" s="85"/>
      <c r="D351" s="80" t="str">
        <f t="shared" si="65"/>
        <v/>
      </c>
      <c r="E351" s="118"/>
      <c r="F351" s="80" t="str">
        <f t="shared" si="66"/>
        <v/>
      </c>
      <c r="G351" s="80" t="str">
        <f t="shared" si="67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68"/>
        <v/>
      </c>
      <c r="S351" s="75" t="str">
        <f t="shared" si="69"/>
        <v/>
      </c>
      <c r="T351" s="75" t="str">
        <f t="shared" si="70"/>
        <v/>
      </c>
      <c r="AD351" s="75" t="s">
        <v>2248</v>
      </c>
      <c r="AE351" s="75" t="s">
        <v>2249</v>
      </c>
      <c r="AF351" s="75" t="str">
        <f t="shared" si="71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64"/>
        <v/>
      </c>
      <c r="C352" s="85"/>
      <c r="D352" s="80" t="str">
        <f t="shared" si="65"/>
        <v/>
      </c>
      <c r="E352" s="118"/>
      <c r="F352" s="80" t="str">
        <f t="shared" si="66"/>
        <v/>
      </c>
      <c r="G352" s="80" t="str">
        <f t="shared" si="67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68"/>
        <v/>
      </c>
      <c r="S352" s="75" t="str">
        <f t="shared" si="69"/>
        <v/>
      </c>
      <c r="T352" s="75" t="str">
        <f t="shared" si="70"/>
        <v/>
      </c>
      <c r="AD352" s="75" t="s">
        <v>2250</v>
      </c>
      <c r="AE352" s="75" t="s">
        <v>2251</v>
      </c>
      <c r="AF352" s="75" t="str">
        <f t="shared" si="71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64"/>
        <v/>
      </c>
      <c r="C353" s="85"/>
      <c r="D353" s="80" t="str">
        <f t="shared" si="65"/>
        <v/>
      </c>
      <c r="E353" s="118"/>
      <c r="F353" s="80" t="str">
        <f t="shared" si="66"/>
        <v/>
      </c>
      <c r="G353" s="80" t="str">
        <f t="shared" si="67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68"/>
        <v/>
      </c>
      <c r="S353" s="75" t="str">
        <f t="shared" si="69"/>
        <v/>
      </c>
      <c r="T353" s="75" t="str">
        <f t="shared" si="70"/>
        <v/>
      </c>
      <c r="AD353" s="75" t="s">
        <v>2252</v>
      </c>
      <c r="AE353" s="75" t="s">
        <v>2253</v>
      </c>
      <c r="AF353" s="75" t="str">
        <f t="shared" si="71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64"/>
        <v/>
      </c>
      <c r="C354" s="85"/>
      <c r="D354" s="80" t="str">
        <f t="shared" si="65"/>
        <v/>
      </c>
      <c r="E354" s="118"/>
      <c r="F354" s="80" t="str">
        <f t="shared" si="66"/>
        <v/>
      </c>
      <c r="G354" s="80" t="str">
        <f t="shared" si="67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68"/>
        <v/>
      </c>
      <c r="S354" s="75" t="str">
        <f t="shared" si="69"/>
        <v/>
      </c>
      <c r="T354" s="75" t="str">
        <f t="shared" si="70"/>
        <v/>
      </c>
      <c r="AD354" s="75" t="s">
        <v>2254</v>
      </c>
      <c r="AE354" s="75" t="s">
        <v>2255</v>
      </c>
      <c r="AF354" s="75" t="str">
        <f t="shared" si="71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64"/>
        <v/>
      </c>
      <c r="C355" s="85"/>
      <c r="D355" s="80" t="str">
        <f t="shared" si="65"/>
        <v/>
      </c>
      <c r="E355" s="118"/>
      <c r="F355" s="80" t="str">
        <f t="shared" si="66"/>
        <v/>
      </c>
      <c r="G355" s="80" t="str">
        <f t="shared" si="67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68"/>
        <v/>
      </c>
      <c r="S355" s="75" t="str">
        <f t="shared" si="69"/>
        <v/>
      </c>
      <c r="T355" s="75" t="str">
        <f t="shared" si="70"/>
        <v/>
      </c>
      <c r="AD355" s="75" t="s">
        <v>2256</v>
      </c>
      <c r="AE355" s="75" t="s">
        <v>2257</v>
      </c>
      <c r="AF355" s="75" t="str">
        <f t="shared" si="71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64"/>
        <v/>
      </c>
      <c r="C356" s="85"/>
      <c r="D356" s="80" t="str">
        <f t="shared" si="65"/>
        <v/>
      </c>
      <c r="E356" s="118"/>
      <c r="F356" s="80" t="str">
        <f t="shared" si="66"/>
        <v/>
      </c>
      <c r="G356" s="80" t="str">
        <f t="shared" si="67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68"/>
        <v/>
      </c>
      <c r="S356" s="75" t="str">
        <f t="shared" si="69"/>
        <v/>
      </c>
      <c r="T356" s="75" t="str">
        <f t="shared" si="70"/>
        <v/>
      </c>
      <c r="AD356" s="75" t="s">
        <v>2258</v>
      </c>
      <c r="AE356" s="75" t="s">
        <v>2259</v>
      </c>
      <c r="AF356" s="75" t="str">
        <f t="shared" si="71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64"/>
        <v/>
      </c>
      <c r="C357" s="85"/>
      <c r="D357" s="80" t="str">
        <f t="shared" si="65"/>
        <v/>
      </c>
      <c r="E357" s="118"/>
      <c r="F357" s="80" t="str">
        <f t="shared" si="66"/>
        <v/>
      </c>
      <c r="G357" s="80" t="str">
        <f t="shared" si="67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68"/>
        <v/>
      </c>
      <c r="S357" s="75" t="str">
        <f t="shared" si="69"/>
        <v/>
      </c>
      <c r="T357" s="75" t="str">
        <f t="shared" si="70"/>
        <v/>
      </c>
      <c r="AD357" s="75" t="s">
        <v>2260</v>
      </c>
      <c r="AE357" s="75" t="s">
        <v>2261</v>
      </c>
      <c r="AF357" s="75" t="str">
        <f t="shared" si="71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64"/>
        <v/>
      </c>
      <c r="C358" s="85"/>
      <c r="D358" s="80" t="str">
        <f t="shared" si="65"/>
        <v/>
      </c>
      <c r="E358" s="118"/>
      <c r="F358" s="80" t="str">
        <f t="shared" si="66"/>
        <v/>
      </c>
      <c r="G358" s="80" t="str">
        <f t="shared" si="67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68"/>
        <v/>
      </c>
      <c r="S358" s="75" t="str">
        <f t="shared" si="69"/>
        <v/>
      </c>
      <c r="T358" s="75" t="str">
        <f t="shared" si="70"/>
        <v/>
      </c>
      <c r="AD358" s="75" t="s">
        <v>2262</v>
      </c>
      <c r="AE358" s="75" t="s">
        <v>2263</v>
      </c>
      <c r="AF358" s="75" t="str">
        <f t="shared" si="71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64"/>
        <v/>
      </c>
      <c r="C359" s="85"/>
      <c r="D359" s="80" t="str">
        <f t="shared" si="65"/>
        <v/>
      </c>
      <c r="E359" s="118"/>
      <c r="F359" s="80" t="str">
        <f t="shared" si="66"/>
        <v/>
      </c>
      <c r="G359" s="80" t="str">
        <f t="shared" si="67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68"/>
        <v/>
      </c>
      <c r="S359" s="75" t="str">
        <f t="shared" si="69"/>
        <v/>
      </c>
      <c r="T359" s="75" t="str">
        <f t="shared" si="70"/>
        <v/>
      </c>
      <c r="AD359" s="75" t="s">
        <v>2264</v>
      </c>
      <c r="AE359" s="75" t="s">
        <v>2265</v>
      </c>
      <c r="AF359" s="75" t="str">
        <f t="shared" si="71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64"/>
        <v/>
      </c>
      <c r="C360" s="85"/>
      <c r="D360" s="80" t="str">
        <f t="shared" si="65"/>
        <v/>
      </c>
      <c r="E360" s="118"/>
      <c r="F360" s="80" t="str">
        <f t="shared" si="66"/>
        <v/>
      </c>
      <c r="G360" s="80" t="str">
        <f t="shared" si="67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68"/>
        <v/>
      </c>
      <c r="S360" s="75" t="str">
        <f t="shared" si="69"/>
        <v/>
      </c>
      <c r="T360" s="75" t="str">
        <f t="shared" si="70"/>
        <v/>
      </c>
      <c r="AD360" s="75" t="s">
        <v>2266</v>
      </c>
      <c r="AE360" s="75" t="s">
        <v>2267</v>
      </c>
      <c r="AF360" s="75" t="str">
        <f t="shared" si="71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64"/>
        <v/>
      </c>
      <c r="C361" s="85"/>
      <c r="D361" s="80" t="str">
        <f t="shared" si="65"/>
        <v/>
      </c>
      <c r="E361" s="118"/>
      <c r="F361" s="80" t="str">
        <f t="shared" si="66"/>
        <v/>
      </c>
      <c r="G361" s="80" t="str">
        <f t="shared" si="67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68"/>
        <v/>
      </c>
      <c r="S361" s="75" t="str">
        <f t="shared" si="69"/>
        <v/>
      </c>
      <c r="T361" s="75" t="str">
        <f t="shared" si="70"/>
        <v/>
      </c>
      <c r="AD361" s="75" t="s">
        <v>2268</v>
      </c>
      <c r="AE361" s="75" t="s">
        <v>2269</v>
      </c>
      <c r="AF361" s="75" t="str">
        <f t="shared" si="71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64"/>
        <v/>
      </c>
      <c r="C362" s="85"/>
      <c r="D362" s="80" t="str">
        <f t="shared" si="65"/>
        <v/>
      </c>
      <c r="E362" s="118"/>
      <c r="F362" s="80" t="str">
        <f t="shared" si="66"/>
        <v/>
      </c>
      <c r="G362" s="80" t="str">
        <f t="shared" si="67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68"/>
        <v/>
      </c>
      <c r="S362" s="75" t="str">
        <f t="shared" si="69"/>
        <v/>
      </c>
      <c r="T362" s="75" t="str">
        <f t="shared" si="70"/>
        <v/>
      </c>
      <c r="AD362" s="75" t="s">
        <v>2270</v>
      </c>
      <c r="AE362" s="75" t="s">
        <v>2271</v>
      </c>
      <c r="AF362" s="75" t="str">
        <f t="shared" si="71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64"/>
        <v/>
      </c>
      <c r="C363" s="85"/>
      <c r="D363" s="80" t="str">
        <f t="shared" si="65"/>
        <v/>
      </c>
      <c r="E363" s="118"/>
      <c r="F363" s="80" t="str">
        <f t="shared" si="66"/>
        <v/>
      </c>
      <c r="G363" s="80" t="str">
        <f t="shared" si="67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68"/>
        <v/>
      </c>
      <c r="S363" s="75" t="str">
        <f t="shared" si="69"/>
        <v/>
      </c>
      <c r="T363" s="75" t="str">
        <f t="shared" si="70"/>
        <v/>
      </c>
      <c r="AD363" s="75" t="s">
        <v>2272</v>
      </c>
      <c r="AE363" s="75" t="s">
        <v>2273</v>
      </c>
      <c r="AF363" s="75" t="str">
        <f t="shared" si="71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64"/>
        <v/>
      </c>
      <c r="C364" s="85"/>
      <c r="D364" s="80" t="str">
        <f t="shared" si="65"/>
        <v/>
      </c>
      <c r="E364" s="118"/>
      <c r="F364" s="80" t="str">
        <f t="shared" si="66"/>
        <v/>
      </c>
      <c r="G364" s="80" t="str">
        <f t="shared" si="67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68"/>
        <v/>
      </c>
      <c r="S364" s="75" t="str">
        <f t="shared" si="69"/>
        <v/>
      </c>
      <c r="T364" s="75" t="str">
        <f t="shared" si="70"/>
        <v/>
      </c>
      <c r="AD364" s="75" t="s">
        <v>2274</v>
      </c>
      <c r="AE364" s="75" t="s">
        <v>2275</v>
      </c>
      <c r="AF364" s="75" t="str">
        <f t="shared" si="71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64"/>
        <v/>
      </c>
      <c r="C365" s="85"/>
      <c r="D365" s="80" t="str">
        <f t="shared" si="65"/>
        <v/>
      </c>
      <c r="E365" s="118"/>
      <c r="F365" s="80" t="str">
        <f t="shared" si="66"/>
        <v/>
      </c>
      <c r="G365" s="80" t="str">
        <f t="shared" si="67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68"/>
        <v/>
      </c>
      <c r="S365" s="75" t="str">
        <f t="shared" si="69"/>
        <v/>
      </c>
      <c r="T365" s="75" t="str">
        <f t="shared" si="70"/>
        <v/>
      </c>
      <c r="AD365" s="75" t="s">
        <v>2276</v>
      </c>
      <c r="AE365" s="75" t="s">
        <v>2277</v>
      </c>
      <c r="AF365" s="75" t="str">
        <f t="shared" si="71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64"/>
        <v/>
      </c>
      <c r="C366" s="85"/>
      <c r="D366" s="80" t="str">
        <f t="shared" si="65"/>
        <v/>
      </c>
      <c r="E366" s="118"/>
      <c r="F366" s="80" t="str">
        <f t="shared" si="66"/>
        <v/>
      </c>
      <c r="G366" s="80" t="str">
        <f t="shared" si="67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68"/>
        <v/>
      </c>
      <c r="S366" s="75" t="str">
        <f t="shared" si="69"/>
        <v/>
      </c>
      <c r="T366" s="75" t="str">
        <f t="shared" si="70"/>
        <v/>
      </c>
      <c r="AD366" s="75" t="s">
        <v>2278</v>
      </c>
      <c r="AE366" s="75" t="s">
        <v>2279</v>
      </c>
      <c r="AF366" s="75" t="str">
        <f t="shared" si="71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64"/>
        <v/>
      </c>
      <c r="C367" s="85"/>
      <c r="D367" s="80" t="str">
        <f t="shared" si="65"/>
        <v/>
      </c>
      <c r="E367" s="118"/>
      <c r="F367" s="80" t="str">
        <f t="shared" si="66"/>
        <v/>
      </c>
      <c r="G367" s="80" t="str">
        <f t="shared" si="67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68"/>
        <v/>
      </c>
      <c r="S367" s="75" t="str">
        <f t="shared" si="69"/>
        <v/>
      </c>
      <c r="T367" s="75" t="str">
        <f t="shared" si="70"/>
        <v/>
      </c>
      <c r="AD367" s="75" t="s">
        <v>2280</v>
      </c>
      <c r="AE367" s="75" t="s">
        <v>2281</v>
      </c>
      <c r="AF367" s="75" t="str">
        <f t="shared" si="71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64"/>
        <v/>
      </c>
      <c r="C368" s="85"/>
      <c r="D368" s="80" t="str">
        <f t="shared" si="65"/>
        <v/>
      </c>
      <c r="E368" s="118"/>
      <c r="F368" s="80" t="str">
        <f t="shared" si="66"/>
        <v/>
      </c>
      <c r="G368" s="80" t="str">
        <f t="shared" si="67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68"/>
        <v/>
      </c>
      <c r="S368" s="75" t="str">
        <f t="shared" si="69"/>
        <v/>
      </c>
      <c r="T368" s="75" t="str">
        <f t="shared" si="70"/>
        <v/>
      </c>
      <c r="AD368" s="75" t="s">
        <v>2282</v>
      </c>
      <c r="AE368" s="75" t="s">
        <v>2283</v>
      </c>
      <c r="AF368" s="75" t="str">
        <f t="shared" si="71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64"/>
        <v/>
      </c>
      <c r="C369" s="85"/>
      <c r="D369" s="80" t="str">
        <f t="shared" si="65"/>
        <v/>
      </c>
      <c r="E369" s="118"/>
      <c r="F369" s="80" t="str">
        <f t="shared" si="66"/>
        <v/>
      </c>
      <c r="G369" s="80" t="str">
        <f t="shared" si="67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68"/>
        <v/>
      </c>
      <c r="S369" s="75" t="str">
        <f t="shared" si="69"/>
        <v/>
      </c>
      <c r="T369" s="75" t="str">
        <f t="shared" si="70"/>
        <v/>
      </c>
      <c r="AD369" s="75" t="s">
        <v>2284</v>
      </c>
      <c r="AE369" s="75" t="s">
        <v>2285</v>
      </c>
      <c r="AF369" s="75" t="str">
        <f t="shared" si="71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64"/>
        <v/>
      </c>
      <c r="C370" s="85"/>
      <c r="D370" s="80" t="str">
        <f t="shared" si="65"/>
        <v/>
      </c>
      <c r="E370" s="118"/>
      <c r="F370" s="80" t="str">
        <f t="shared" si="66"/>
        <v/>
      </c>
      <c r="G370" s="80" t="str">
        <f t="shared" si="67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68"/>
        <v/>
      </c>
      <c r="S370" s="75" t="str">
        <f t="shared" si="69"/>
        <v/>
      </c>
      <c r="T370" s="75" t="str">
        <f t="shared" si="70"/>
        <v/>
      </c>
      <c r="AD370" s="75" t="s">
        <v>2286</v>
      </c>
      <c r="AE370" s="75" t="s">
        <v>2287</v>
      </c>
      <c r="AF370" s="75" t="str">
        <f t="shared" si="71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64"/>
        <v/>
      </c>
      <c r="C371" s="85"/>
      <c r="D371" s="80" t="str">
        <f t="shared" si="65"/>
        <v/>
      </c>
      <c r="E371" s="118"/>
      <c r="F371" s="80" t="str">
        <f t="shared" si="66"/>
        <v/>
      </c>
      <c r="G371" s="80" t="str">
        <f t="shared" si="67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68"/>
        <v/>
      </c>
      <c r="S371" s="75" t="str">
        <f t="shared" si="69"/>
        <v/>
      </c>
      <c r="T371" s="75" t="str">
        <f t="shared" si="70"/>
        <v/>
      </c>
      <c r="AD371" s="75" t="s">
        <v>2288</v>
      </c>
      <c r="AE371" s="75" t="s">
        <v>2289</v>
      </c>
      <c r="AF371" s="75" t="str">
        <f t="shared" si="71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64"/>
        <v/>
      </c>
      <c r="C372" s="85"/>
      <c r="D372" s="80" t="str">
        <f t="shared" si="65"/>
        <v/>
      </c>
      <c r="E372" s="118"/>
      <c r="F372" s="80" t="str">
        <f t="shared" si="66"/>
        <v/>
      </c>
      <c r="G372" s="80" t="str">
        <f t="shared" si="67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68"/>
        <v/>
      </c>
      <c r="S372" s="75" t="str">
        <f t="shared" si="69"/>
        <v/>
      </c>
      <c r="T372" s="75" t="str">
        <f t="shared" si="70"/>
        <v/>
      </c>
      <c r="AD372" s="75" t="s">
        <v>2290</v>
      </c>
      <c r="AE372" s="75" t="s">
        <v>2291</v>
      </c>
      <c r="AF372" s="75" t="str">
        <f t="shared" si="71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64"/>
        <v/>
      </c>
      <c r="C373" s="85"/>
      <c r="D373" s="80" t="str">
        <f t="shared" si="65"/>
        <v/>
      </c>
      <c r="E373" s="118"/>
      <c r="F373" s="80" t="str">
        <f t="shared" si="66"/>
        <v/>
      </c>
      <c r="G373" s="80" t="str">
        <f t="shared" si="67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68"/>
        <v/>
      </c>
      <c r="S373" s="75" t="str">
        <f t="shared" si="69"/>
        <v/>
      </c>
      <c r="T373" s="75" t="str">
        <f t="shared" si="70"/>
        <v/>
      </c>
      <c r="AD373" s="75" t="s">
        <v>2292</v>
      </c>
      <c r="AE373" s="75" t="s">
        <v>2293</v>
      </c>
      <c r="AF373" s="75" t="str">
        <f t="shared" si="71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64"/>
        <v/>
      </c>
      <c r="C374" s="85"/>
      <c r="D374" s="80" t="str">
        <f t="shared" si="65"/>
        <v/>
      </c>
      <c r="E374" s="118"/>
      <c r="F374" s="80" t="str">
        <f t="shared" si="66"/>
        <v/>
      </c>
      <c r="G374" s="80" t="str">
        <f t="shared" si="67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68"/>
        <v/>
      </c>
      <c r="S374" s="75" t="str">
        <f t="shared" si="69"/>
        <v/>
      </c>
      <c r="T374" s="75" t="str">
        <f t="shared" si="70"/>
        <v/>
      </c>
      <c r="AD374" s="75" t="s">
        <v>2294</v>
      </c>
      <c r="AE374" s="75" t="s">
        <v>2295</v>
      </c>
      <c r="AF374" s="75" t="str">
        <f t="shared" si="71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64"/>
        <v/>
      </c>
      <c r="C375" s="85"/>
      <c r="D375" s="80" t="str">
        <f t="shared" si="65"/>
        <v/>
      </c>
      <c r="E375" s="118"/>
      <c r="F375" s="80" t="str">
        <f t="shared" si="66"/>
        <v/>
      </c>
      <c r="G375" s="80" t="str">
        <f t="shared" si="67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68"/>
        <v/>
      </c>
      <c r="S375" s="75" t="str">
        <f t="shared" si="69"/>
        <v/>
      </c>
      <c r="T375" s="75" t="str">
        <f t="shared" si="70"/>
        <v/>
      </c>
      <c r="AD375" s="75" t="s">
        <v>2296</v>
      </c>
      <c r="AE375" s="75" t="s">
        <v>2297</v>
      </c>
      <c r="AF375" s="75" t="str">
        <f t="shared" si="71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64"/>
        <v/>
      </c>
      <c r="C376" s="85"/>
      <c r="D376" s="80" t="str">
        <f t="shared" si="65"/>
        <v/>
      </c>
      <c r="E376" s="118"/>
      <c r="F376" s="80" t="str">
        <f t="shared" si="66"/>
        <v/>
      </c>
      <c r="G376" s="80" t="str">
        <f t="shared" si="67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68"/>
        <v/>
      </c>
      <c r="S376" s="75" t="str">
        <f t="shared" si="69"/>
        <v/>
      </c>
      <c r="T376" s="75" t="str">
        <f t="shared" si="70"/>
        <v/>
      </c>
      <c r="AD376" s="75" t="s">
        <v>2298</v>
      </c>
      <c r="AE376" s="75" t="s">
        <v>2299</v>
      </c>
      <c r="AF376" s="75" t="str">
        <f t="shared" si="71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64"/>
        <v/>
      </c>
      <c r="C377" s="85"/>
      <c r="D377" s="80" t="str">
        <f t="shared" si="65"/>
        <v/>
      </c>
      <c r="E377" s="118"/>
      <c r="F377" s="80" t="str">
        <f t="shared" si="66"/>
        <v/>
      </c>
      <c r="G377" s="80" t="str">
        <f t="shared" si="67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68"/>
        <v/>
      </c>
      <c r="S377" s="75" t="str">
        <f t="shared" si="69"/>
        <v/>
      </c>
      <c r="T377" s="75" t="str">
        <f t="shared" si="70"/>
        <v/>
      </c>
      <c r="AD377" s="75" t="s">
        <v>2300</v>
      </c>
      <c r="AE377" s="75" t="s">
        <v>2301</v>
      </c>
      <c r="AF377" s="75" t="str">
        <f t="shared" si="71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64"/>
        <v/>
      </c>
      <c r="C378" s="85"/>
      <c r="D378" s="80" t="str">
        <f t="shared" si="65"/>
        <v/>
      </c>
      <c r="E378" s="118"/>
      <c r="F378" s="80" t="str">
        <f t="shared" si="66"/>
        <v/>
      </c>
      <c r="G378" s="80" t="str">
        <f t="shared" si="67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68"/>
        <v/>
      </c>
      <c r="S378" s="75" t="str">
        <f t="shared" si="69"/>
        <v/>
      </c>
      <c r="T378" s="75" t="str">
        <f t="shared" si="70"/>
        <v/>
      </c>
      <c r="AD378" s="75" t="s">
        <v>2302</v>
      </c>
      <c r="AE378" s="75" t="s">
        <v>2303</v>
      </c>
      <c r="AF378" s="75" t="str">
        <f t="shared" si="71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64"/>
        <v/>
      </c>
      <c r="C379" s="85"/>
      <c r="D379" s="80" t="str">
        <f t="shared" si="65"/>
        <v/>
      </c>
      <c r="E379" s="118"/>
      <c r="F379" s="80" t="str">
        <f t="shared" si="66"/>
        <v/>
      </c>
      <c r="G379" s="80" t="str">
        <f t="shared" si="67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68"/>
        <v/>
      </c>
      <c r="S379" s="75" t="str">
        <f t="shared" si="69"/>
        <v/>
      </c>
      <c r="T379" s="75" t="str">
        <f t="shared" si="70"/>
        <v/>
      </c>
      <c r="AD379" s="75" t="s">
        <v>2304</v>
      </c>
      <c r="AE379" s="75" t="s">
        <v>874</v>
      </c>
      <c r="AF379" s="75" t="str">
        <f t="shared" si="71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64"/>
        <v/>
      </c>
      <c r="C380" s="85"/>
      <c r="D380" s="80" t="str">
        <f t="shared" si="65"/>
        <v/>
      </c>
      <c r="E380" s="118"/>
      <c r="F380" s="80" t="str">
        <f t="shared" si="66"/>
        <v/>
      </c>
      <c r="G380" s="80" t="str">
        <f t="shared" si="67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68"/>
        <v/>
      </c>
      <c r="S380" s="75" t="str">
        <f t="shared" si="69"/>
        <v/>
      </c>
      <c r="T380" s="75" t="str">
        <f t="shared" si="70"/>
        <v/>
      </c>
      <c r="AD380" s="75" t="s">
        <v>2305</v>
      </c>
      <c r="AE380" s="75" t="s">
        <v>1147</v>
      </c>
      <c r="AF380" s="75" t="str">
        <f t="shared" si="71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64"/>
        <v/>
      </c>
      <c r="C381" s="85"/>
      <c r="D381" s="80" t="str">
        <f t="shared" si="65"/>
        <v/>
      </c>
      <c r="E381" s="118"/>
      <c r="F381" s="80" t="str">
        <f t="shared" si="66"/>
        <v/>
      </c>
      <c r="G381" s="80" t="str">
        <f t="shared" si="67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68"/>
        <v/>
      </c>
      <c r="S381" s="75" t="str">
        <f t="shared" si="69"/>
        <v/>
      </c>
      <c r="T381" s="75" t="str">
        <f t="shared" si="70"/>
        <v/>
      </c>
      <c r="AD381" s="75" t="s">
        <v>2306</v>
      </c>
      <c r="AE381" s="75" t="s">
        <v>2307</v>
      </c>
      <c r="AF381" s="75" t="str">
        <f t="shared" si="71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64"/>
        <v/>
      </c>
      <c r="C382" s="85"/>
      <c r="D382" s="80" t="str">
        <f t="shared" si="65"/>
        <v/>
      </c>
      <c r="E382" s="118"/>
      <c r="F382" s="80" t="str">
        <f t="shared" si="66"/>
        <v/>
      </c>
      <c r="G382" s="80" t="str">
        <f t="shared" si="67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68"/>
        <v/>
      </c>
      <c r="S382" s="75" t="str">
        <f t="shared" si="69"/>
        <v/>
      </c>
      <c r="T382" s="75" t="str">
        <f t="shared" si="70"/>
        <v/>
      </c>
      <c r="AD382" s="75" t="s">
        <v>2308</v>
      </c>
      <c r="AE382" s="75" t="s">
        <v>2309</v>
      </c>
      <c r="AF382" s="75" t="str">
        <f t="shared" si="71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64"/>
        <v/>
      </c>
      <c r="C383" s="85"/>
      <c r="D383" s="80" t="str">
        <f t="shared" si="65"/>
        <v/>
      </c>
      <c r="E383" s="118"/>
      <c r="F383" s="80" t="str">
        <f t="shared" si="66"/>
        <v/>
      </c>
      <c r="G383" s="80" t="str">
        <f t="shared" si="67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68"/>
        <v/>
      </c>
      <c r="S383" s="75" t="str">
        <f t="shared" si="69"/>
        <v/>
      </c>
      <c r="T383" s="75" t="str">
        <f t="shared" si="70"/>
        <v/>
      </c>
      <c r="AD383" s="75" t="s">
        <v>2310</v>
      </c>
      <c r="AE383" s="75" t="s">
        <v>2311</v>
      </c>
      <c r="AF383" s="75" t="str">
        <f t="shared" si="71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64"/>
        <v/>
      </c>
      <c r="C384" s="85"/>
      <c r="D384" s="80" t="str">
        <f t="shared" si="65"/>
        <v/>
      </c>
      <c r="E384" s="118"/>
      <c r="F384" s="80" t="str">
        <f t="shared" si="66"/>
        <v/>
      </c>
      <c r="G384" s="80" t="str">
        <f t="shared" si="67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68"/>
        <v/>
      </c>
      <c r="S384" s="75" t="str">
        <f t="shared" si="69"/>
        <v/>
      </c>
      <c r="T384" s="75" t="str">
        <f t="shared" si="70"/>
        <v/>
      </c>
      <c r="AD384" s="75" t="s">
        <v>2312</v>
      </c>
      <c r="AE384" s="75" t="s">
        <v>2313</v>
      </c>
      <c r="AF384" s="75" t="str">
        <f t="shared" si="71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64"/>
        <v/>
      </c>
      <c r="C385" s="85"/>
      <c r="D385" s="80" t="str">
        <f t="shared" si="65"/>
        <v/>
      </c>
      <c r="E385" s="118"/>
      <c r="F385" s="80" t="str">
        <f t="shared" si="66"/>
        <v/>
      </c>
      <c r="G385" s="80" t="str">
        <f t="shared" si="67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68"/>
        <v/>
      </c>
      <c r="S385" s="75" t="str">
        <f t="shared" si="69"/>
        <v/>
      </c>
      <c r="T385" s="75" t="str">
        <f t="shared" si="70"/>
        <v/>
      </c>
      <c r="AD385" s="75" t="s">
        <v>2314</v>
      </c>
      <c r="AE385" s="75" t="s">
        <v>2315</v>
      </c>
      <c r="AF385" s="75" t="str">
        <f t="shared" si="71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64"/>
        <v/>
      </c>
      <c r="C386" s="85"/>
      <c r="D386" s="80" t="str">
        <f t="shared" si="65"/>
        <v/>
      </c>
      <c r="E386" s="118"/>
      <c r="F386" s="80" t="str">
        <f t="shared" si="66"/>
        <v/>
      </c>
      <c r="G386" s="80" t="str">
        <f t="shared" si="67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68"/>
        <v/>
      </c>
      <c r="S386" s="75" t="str">
        <f t="shared" si="69"/>
        <v/>
      </c>
      <c r="T386" s="75" t="str">
        <f t="shared" si="70"/>
        <v/>
      </c>
      <c r="AD386" s="75" t="s">
        <v>2316</v>
      </c>
      <c r="AE386" s="75" t="s">
        <v>2317</v>
      </c>
      <c r="AF386" s="75" t="str">
        <f t="shared" si="71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64"/>
        <v/>
      </c>
      <c r="C387" s="85"/>
      <c r="D387" s="80" t="str">
        <f t="shared" si="65"/>
        <v/>
      </c>
      <c r="E387" s="118"/>
      <c r="F387" s="80" t="str">
        <f t="shared" si="66"/>
        <v/>
      </c>
      <c r="G387" s="80" t="str">
        <f t="shared" si="67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68"/>
        <v/>
      </c>
      <c r="S387" s="75" t="str">
        <f t="shared" si="69"/>
        <v/>
      </c>
      <c r="T387" s="75" t="str">
        <f t="shared" si="70"/>
        <v/>
      </c>
      <c r="AD387" s="75" t="s">
        <v>2318</v>
      </c>
      <c r="AE387" s="75" t="s">
        <v>2319</v>
      </c>
      <c r="AF387" s="75" t="str">
        <f t="shared" si="71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72">IFERROR(VLOOKUP(A388,$U$6:$V$23,2,FALSE),"")</f>
        <v/>
      </c>
      <c r="C388" s="85"/>
      <c r="D388" s="80" t="str">
        <f t="shared" ref="D388:D451" si="73">IFERROR(VLOOKUP(C388,$X$5:$Z$129,2,FALSE),"")</f>
        <v/>
      </c>
      <c r="E388" s="118"/>
      <c r="F388" s="80" t="str">
        <f t="shared" ref="F388:F451" si="74">IFERROR(VLOOKUP(E388,$AD$6:$AE$1090,2,FALSE),"")</f>
        <v/>
      </c>
      <c r="G388" s="80" t="str">
        <f t="shared" ref="G388:G451" si="75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76">LEFT(C388,3)</f>
        <v/>
      </c>
      <c r="S388" s="75" t="str">
        <f t="shared" ref="S388:S451" si="77">LEFT(C388,2)</f>
        <v/>
      </c>
      <c r="T388" s="75" t="str">
        <f t="shared" ref="T388:T451" si="78">MID(G388,2,2)</f>
        <v/>
      </c>
      <c r="AD388" s="75" t="s">
        <v>2320</v>
      </c>
      <c r="AE388" s="75" t="s">
        <v>2321</v>
      </c>
      <c r="AF388" s="75" t="str">
        <f t="shared" si="71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72"/>
        <v/>
      </c>
      <c r="C389" s="85"/>
      <c r="D389" s="80" t="str">
        <f t="shared" si="73"/>
        <v/>
      </c>
      <c r="E389" s="118"/>
      <c r="F389" s="80" t="str">
        <f t="shared" si="74"/>
        <v/>
      </c>
      <c r="G389" s="80" t="str">
        <f t="shared" si="75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76"/>
        <v/>
      </c>
      <c r="S389" s="75" t="str">
        <f t="shared" si="77"/>
        <v/>
      </c>
      <c r="T389" s="75" t="str">
        <f t="shared" si="78"/>
        <v/>
      </c>
      <c r="AD389" s="75" t="s">
        <v>2322</v>
      </c>
      <c r="AE389" s="75" t="s">
        <v>2323</v>
      </c>
      <c r="AF389" s="75" t="str">
        <f t="shared" si="71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72"/>
        <v/>
      </c>
      <c r="C390" s="85"/>
      <c r="D390" s="80" t="str">
        <f t="shared" si="73"/>
        <v/>
      </c>
      <c r="E390" s="118"/>
      <c r="F390" s="80" t="str">
        <f t="shared" si="74"/>
        <v/>
      </c>
      <c r="G390" s="80" t="str">
        <f t="shared" si="75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76"/>
        <v/>
      </c>
      <c r="S390" s="75" t="str">
        <f t="shared" si="77"/>
        <v/>
      </c>
      <c r="T390" s="75" t="str">
        <f t="shared" si="78"/>
        <v/>
      </c>
      <c r="AD390" s="75" t="s">
        <v>2324</v>
      </c>
      <c r="AE390" s="75" t="s">
        <v>2325</v>
      </c>
      <c r="AF390" s="75" t="str">
        <f t="shared" si="71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72"/>
        <v/>
      </c>
      <c r="C391" s="85"/>
      <c r="D391" s="80" t="str">
        <f t="shared" si="73"/>
        <v/>
      </c>
      <c r="E391" s="118"/>
      <c r="F391" s="80" t="str">
        <f t="shared" si="74"/>
        <v/>
      </c>
      <c r="G391" s="80" t="str">
        <f t="shared" si="75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76"/>
        <v/>
      </c>
      <c r="S391" s="75" t="str">
        <f t="shared" si="77"/>
        <v/>
      </c>
      <c r="T391" s="75" t="str">
        <f t="shared" si="78"/>
        <v/>
      </c>
      <c r="AD391" s="75" t="s">
        <v>3141</v>
      </c>
      <c r="AE391" s="75" t="s">
        <v>3142</v>
      </c>
      <c r="AF391" s="75" t="str">
        <f t="shared" si="71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72"/>
        <v/>
      </c>
      <c r="C392" s="85"/>
      <c r="D392" s="80" t="str">
        <f t="shared" si="73"/>
        <v/>
      </c>
      <c r="E392" s="118"/>
      <c r="F392" s="80" t="str">
        <f t="shared" si="74"/>
        <v/>
      </c>
      <c r="G392" s="80" t="str">
        <f t="shared" si="75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76"/>
        <v/>
      </c>
      <c r="S392" s="75" t="str">
        <f t="shared" si="77"/>
        <v/>
      </c>
      <c r="T392" s="75" t="str">
        <f t="shared" si="78"/>
        <v/>
      </c>
      <c r="AD392" s="75" t="s">
        <v>3143</v>
      </c>
      <c r="AE392" s="75" t="s">
        <v>3144</v>
      </c>
      <c r="AF392" s="75" t="str">
        <f t="shared" ref="AF392:AF455" si="79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72"/>
        <v/>
      </c>
      <c r="C393" s="85"/>
      <c r="D393" s="80" t="str">
        <f t="shared" si="73"/>
        <v/>
      </c>
      <c r="E393" s="118"/>
      <c r="F393" s="80" t="str">
        <f t="shared" si="74"/>
        <v/>
      </c>
      <c r="G393" s="80" t="str">
        <f t="shared" si="75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76"/>
        <v/>
      </c>
      <c r="S393" s="75" t="str">
        <f t="shared" si="77"/>
        <v/>
      </c>
      <c r="T393" s="75" t="str">
        <f t="shared" si="78"/>
        <v/>
      </c>
      <c r="AD393" s="75" t="s">
        <v>3145</v>
      </c>
      <c r="AE393" s="75" t="s">
        <v>3146</v>
      </c>
      <c r="AF393" s="75" t="str">
        <f t="shared" si="79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72"/>
        <v/>
      </c>
      <c r="C394" s="85"/>
      <c r="D394" s="80" t="str">
        <f t="shared" si="73"/>
        <v/>
      </c>
      <c r="E394" s="118"/>
      <c r="F394" s="80" t="str">
        <f t="shared" si="74"/>
        <v/>
      </c>
      <c r="G394" s="80" t="str">
        <f t="shared" si="75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76"/>
        <v/>
      </c>
      <c r="S394" s="75" t="str">
        <f t="shared" si="77"/>
        <v/>
      </c>
      <c r="T394" s="75" t="str">
        <f t="shared" si="78"/>
        <v/>
      </c>
      <c r="AD394" s="75" t="s">
        <v>3147</v>
      </c>
      <c r="AE394" s="75" t="s">
        <v>3148</v>
      </c>
      <c r="AF394" s="75" t="str">
        <f t="shared" si="79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72"/>
        <v/>
      </c>
      <c r="C395" s="85"/>
      <c r="D395" s="80" t="str">
        <f t="shared" si="73"/>
        <v/>
      </c>
      <c r="E395" s="118"/>
      <c r="F395" s="80" t="str">
        <f t="shared" si="74"/>
        <v/>
      </c>
      <c r="G395" s="80" t="str">
        <f t="shared" si="75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76"/>
        <v/>
      </c>
      <c r="S395" s="75" t="str">
        <f t="shared" si="77"/>
        <v/>
      </c>
      <c r="T395" s="75" t="str">
        <f t="shared" si="78"/>
        <v/>
      </c>
      <c r="AD395" s="75" t="s">
        <v>3149</v>
      </c>
      <c r="AE395" s="75" t="s">
        <v>3150</v>
      </c>
      <c r="AF395" s="75" t="str">
        <f t="shared" si="79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72"/>
        <v/>
      </c>
      <c r="C396" s="85"/>
      <c r="D396" s="80" t="str">
        <f t="shared" si="73"/>
        <v/>
      </c>
      <c r="E396" s="118"/>
      <c r="F396" s="80" t="str">
        <f t="shared" si="74"/>
        <v/>
      </c>
      <c r="G396" s="80" t="str">
        <f t="shared" si="75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76"/>
        <v/>
      </c>
      <c r="S396" s="75" t="str">
        <f t="shared" si="77"/>
        <v/>
      </c>
      <c r="T396" s="75" t="str">
        <f t="shared" si="78"/>
        <v/>
      </c>
      <c r="AD396" s="75" t="s">
        <v>3151</v>
      </c>
      <c r="AE396" s="75" t="s">
        <v>3152</v>
      </c>
      <c r="AF396" s="75" t="str">
        <f t="shared" si="79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72"/>
        <v/>
      </c>
      <c r="C397" s="85"/>
      <c r="D397" s="80" t="str">
        <f t="shared" si="73"/>
        <v/>
      </c>
      <c r="E397" s="118"/>
      <c r="F397" s="80" t="str">
        <f t="shared" si="74"/>
        <v/>
      </c>
      <c r="G397" s="80" t="str">
        <f t="shared" si="75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76"/>
        <v/>
      </c>
      <c r="S397" s="75" t="str">
        <f t="shared" si="77"/>
        <v/>
      </c>
      <c r="T397" s="75" t="str">
        <f t="shared" si="78"/>
        <v/>
      </c>
      <c r="AD397" s="75" t="s">
        <v>3153</v>
      </c>
      <c r="AE397" s="75" t="s">
        <v>3154</v>
      </c>
      <c r="AF397" s="75" t="str">
        <f t="shared" si="79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72"/>
        <v/>
      </c>
      <c r="C398" s="85"/>
      <c r="D398" s="80" t="str">
        <f t="shared" si="73"/>
        <v/>
      </c>
      <c r="E398" s="118"/>
      <c r="F398" s="80" t="str">
        <f t="shared" si="74"/>
        <v/>
      </c>
      <c r="G398" s="80" t="str">
        <f t="shared" si="75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76"/>
        <v/>
      </c>
      <c r="S398" s="75" t="str">
        <f t="shared" si="77"/>
        <v/>
      </c>
      <c r="T398" s="75" t="str">
        <f t="shared" si="78"/>
        <v/>
      </c>
      <c r="AD398" s="75" t="s">
        <v>3155</v>
      </c>
      <c r="AE398" s="75" t="s">
        <v>3156</v>
      </c>
      <c r="AF398" s="75" t="str">
        <f t="shared" si="79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72"/>
        <v/>
      </c>
      <c r="C399" s="85"/>
      <c r="D399" s="80" t="str">
        <f t="shared" si="73"/>
        <v/>
      </c>
      <c r="E399" s="118"/>
      <c r="F399" s="80" t="str">
        <f t="shared" si="74"/>
        <v/>
      </c>
      <c r="G399" s="80" t="str">
        <f t="shared" si="75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76"/>
        <v/>
      </c>
      <c r="S399" s="75" t="str">
        <f t="shared" si="77"/>
        <v/>
      </c>
      <c r="T399" s="75" t="str">
        <f t="shared" si="78"/>
        <v/>
      </c>
      <c r="AD399" s="75" t="s">
        <v>3157</v>
      </c>
      <c r="AE399" s="75" t="s">
        <v>3158</v>
      </c>
      <c r="AF399" s="75" t="str">
        <f t="shared" si="79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72"/>
        <v/>
      </c>
      <c r="C400" s="85"/>
      <c r="D400" s="80" t="str">
        <f t="shared" si="73"/>
        <v/>
      </c>
      <c r="E400" s="118"/>
      <c r="F400" s="80" t="str">
        <f t="shared" si="74"/>
        <v/>
      </c>
      <c r="G400" s="80" t="str">
        <f t="shared" si="75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76"/>
        <v/>
      </c>
      <c r="S400" s="75" t="str">
        <f t="shared" si="77"/>
        <v/>
      </c>
      <c r="T400" s="75" t="str">
        <f t="shared" si="78"/>
        <v/>
      </c>
      <c r="AD400" s="75" t="s">
        <v>3159</v>
      </c>
      <c r="AE400" s="75" t="s">
        <v>3160</v>
      </c>
      <c r="AF400" s="75" t="str">
        <f t="shared" si="79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72"/>
        <v/>
      </c>
      <c r="C401" s="85"/>
      <c r="D401" s="80" t="str">
        <f t="shared" si="73"/>
        <v/>
      </c>
      <c r="E401" s="118"/>
      <c r="F401" s="80" t="str">
        <f t="shared" si="74"/>
        <v/>
      </c>
      <c r="G401" s="80" t="str">
        <f t="shared" si="75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76"/>
        <v/>
      </c>
      <c r="S401" s="75" t="str">
        <f t="shared" si="77"/>
        <v/>
      </c>
      <c r="T401" s="75" t="str">
        <f t="shared" si="78"/>
        <v/>
      </c>
      <c r="AD401" s="75" t="s">
        <v>3161</v>
      </c>
      <c r="AE401" s="75" t="s">
        <v>3162</v>
      </c>
      <c r="AF401" s="75" t="str">
        <f t="shared" si="79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72"/>
        <v/>
      </c>
      <c r="C402" s="85"/>
      <c r="D402" s="80" t="str">
        <f t="shared" si="73"/>
        <v/>
      </c>
      <c r="E402" s="118"/>
      <c r="F402" s="80" t="str">
        <f t="shared" si="74"/>
        <v/>
      </c>
      <c r="G402" s="80" t="str">
        <f t="shared" si="75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76"/>
        <v/>
      </c>
      <c r="S402" s="75" t="str">
        <f t="shared" si="77"/>
        <v/>
      </c>
      <c r="T402" s="75" t="str">
        <f t="shared" si="78"/>
        <v/>
      </c>
      <c r="AD402" s="75" t="s">
        <v>3163</v>
      </c>
      <c r="AE402" s="75" t="s">
        <v>3164</v>
      </c>
      <c r="AF402" s="75" t="str">
        <f t="shared" si="79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72"/>
        <v/>
      </c>
      <c r="C403" s="85"/>
      <c r="D403" s="80" t="str">
        <f t="shared" si="73"/>
        <v/>
      </c>
      <c r="E403" s="118"/>
      <c r="F403" s="80" t="str">
        <f t="shared" si="74"/>
        <v/>
      </c>
      <c r="G403" s="80" t="str">
        <f t="shared" si="75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76"/>
        <v/>
      </c>
      <c r="S403" s="75" t="str">
        <f t="shared" si="77"/>
        <v/>
      </c>
      <c r="T403" s="75" t="str">
        <f t="shared" si="78"/>
        <v/>
      </c>
      <c r="AD403" s="75" t="s">
        <v>3165</v>
      </c>
      <c r="AE403" s="75" t="s">
        <v>3166</v>
      </c>
      <c r="AF403" s="75" t="str">
        <f t="shared" si="79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72"/>
        <v/>
      </c>
      <c r="C404" s="85"/>
      <c r="D404" s="80" t="str">
        <f t="shared" si="73"/>
        <v/>
      </c>
      <c r="E404" s="118"/>
      <c r="F404" s="80" t="str">
        <f t="shared" si="74"/>
        <v/>
      </c>
      <c r="G404" s="80" t="str">
        <f t="shared" si="75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76"/>
        <v/>
      </c>
      <c r="S404" s="75" t="str">
        <f t="shared" si="77"/>
        <v/>
      </c>
      <c r="T404" s="75" t="str">
        <f t="shared" si="78"/>
        <v/>
      </c>
      <c r="AD404" s="75" t="s">
        <v>3167</v>
      </c>
      <c r="AE404" s="75" t="s">
        <v>3168</v>
      </c>
      <c r="AF404" s="75" t="str">
        <f t="shared" si="79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72"/>
        <v/>
      </c>
      <c r="C405" s="85"/>
      <c r="D405" s="80" t="str">
        <f t="shared" si="73"/>
        <v/>
      </c>
      <c r="E405" s="118"/>
      <c r="F405" s="80" t="str">
        <f t="shared" si="74"/>
        <v/>
      </c>
      <c r="G405" s="80" t="str">
        <f t="shared" si="75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76"/>
        <v/>
      </c>
      <c r="S405" s="75" t="str">
        <f t="shared" si="77"/>
        <v/>
      </c>
      <c r="T405" s="75" t="str">
        <f t="shared" si="78"/>
        <v/>
      </c>
      <c r="AD405" s="75" t="s">
        <v>3169</v>
      </c>
      <c r="AE405" s="75" t="s">
        <v>3170</v>
      </c>
      <c r="AF405" s="75" t="str">
        <f t="shared" si="79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72"/>
        <v/>
      </c>
      <c r="C406" s="85"/>
      <c r="D406" s="80" t="str">
        <f t="shared" si="73"/>
        <v/>
      </c>
      <c r="E406" s="118"/>
      <c r="F406" s="80" t="str">
        <f t="shared" si="74"/>
        <v/>
      </c>
      <c r="G406" s="80" t="str">
        <f t="shared" si="75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76"/>
        <v/>
      </c>
      <c r="S406" s="75" t="str">
        <f t="shared" si="77"/>
        <v/>
      </c>
      <c r="T406" s="75" t="str">
        <f t="shared" si="78"/>
        <v/>
      </c>
      <c r="AD406" s="75" t="s">
        <v>3171</v>
      </c>
      <c r="AE406" s="75" t="s">
        <v>3172</v>
      </c>
      <c r="AF406" s="75" t="str">
        <f t="shared" si="79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72"/>
        <v/>
      </c>
      <c r="C407" s="85"/>
      <c r="D407" s="80" t="str">
        <f t="shared" si="73"/>
        <v/>
      </c>
      <c r="E407" s="118"/>
      <c r="F407" s="80" t="str">
        <f t="shared" si="74"/>
        <v/>
      </c>
      <c r="G407" s="80" t="str">
        <f t="shared" si="75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76"/>
        <v/>
      </c>
      <c r="S407" s="75" t="str">
        <f t="shared" si="77"/>
        <v/>
      </c>
      <c r="T407" s="75" t="str">
        <f t="shared" si="78"/>
        <v/>
      </c>
      <c r="AD407" s="75" t="s">
        <v>3173</v>
      </c>
      <c r="AE407" s="75" t="s">
        <v>3174</v>
      </c>
      <c r="AF407" s="75" t="str">
        <f t="shared" si="79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72"/>
        <v/>
      </c>
      <c r="C408" s="85"/>
      <c r="D408" s="80" t="str">
        <f t="shared" si="73"/>
        <v/>
      </c>
      <c r="E408" s="118"/>
      <c r="F408" s="80" t="str">
        <f t="shared" si="74"/>
        <v/>
      </c>
      <c r="G408" s="80" t="str">
        <f t="shared" si="75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76"/>
        <v/>
      </c>
      <c r="S408" s="75" t="str">
        <f t="shared" si="77"/>
        <v/>
      </c>
      <c r="T408" s="75" t="str">
        <f t="shared" si="78"/>
        <v/>
      </c>
      <c r="AD408" s="75" t="s">
        <v>3175</v>
      </c>
      <c r="AE408" s="75" t="s">
        <v>3176</v>
      </c>
      <c r="AF408" s="75" t="str">
        <f t="shared" si="79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72"/>
        <v/>
      </c>
      <c r="C409" s="85"/>
      <c r="D409" s="80" t="str">
        <f t="shared" si="73"/>
        <v/>
      </c>
      <c r="E409" s="118"/>
      <c r="F409" s="80" t="str">
        <f t="shared" si="74"/>
        <v/>
      </c>
      <c r="G409" s="80" t="str">
        <f t="shared" si="75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76"/>
        <v/>
      </c>
      <c r="S409" s="75" t="str">
        <f t="shared" si="77"/>
        <v/>
      </c>
      <c r="T409" s="75" t="str">
        <f t="shared" si="78"/>
        <v/>
      </c>
      <c r="AD409" s="75" t="s">
        <v>3177</v>
      </c>
      <c r="AE409" s="75" t="s">
        <v>3178</v>
      </c>
      <c r="AF409" s="75" t="str">
        <f t="shared" si="79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72"/>
        <v/>
      </c>
      <c r="C410" s="85"/>
      <c r="D410" s="80" t="str">
        <f t="shared" si="73"/>
        <v/>
      </c>
      <c r="E410" s="118"/>
      <c r="F410" s="80" t="str">
        <f t="shared" si="74"/>
        <v/>
      </c>
      <c r="G410" s="80" t="str">
        <f t="shared" si="75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76"/>
        <v/>
      </c>
      <c r="S410" s="75" t="str">
        <f t="shared" si="77"/>
        <v/>
      </c>
      <c r="T410" s="75" t="str">
        <f t="shared" si="78"/>
        <v/>
      </c>
      <c r="AD410" s="75" t="s">
        <v>3179</v>
      </c>
      <c r="AE410" s="75" t="s">
        <v>3180</v>
      </c>
      <c r="AF410" s="75" t="str">
        <f t="shared" si="79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72"/>
        <v/>
      </c>
      <c r="C411" s="85"/>
      <c r="D411" s="80" t="str">
        <f t="shared" si="73"/>
        <v/>
      </c>
      <c r="E411" s="118"/>
      <c r="F411" s="80" t="str">
        <f t="shared" si="74"/>
        <v/>
      </c>
      <c r="G411" s="80" t="str">
        <f t="shared" si="75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76"/>
        <v/>
      </c>
      <c r="S411" s="75" t="str">
        <f t="shared" si="77"/>
        <v/>
      </c>
      <c r="T411" s="75" t="str">
        <f t="shared" si="78"/>
        <v/>
      </c>
      <c r="AD411" s="75" t="s">
        <v>3181</v>
      </c>
      <c r="AE411" s="75" t="s">
        <v>3182</v>
      </c>
      <c r="AF411" s="75" t="str">
        <f t="shared" si="79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72"/>
        <v/>
      </c>
      <c r="C412" s="85"/>
      <c r="D412" s="80" t="str">
        <f t="shared" si="73"/>
        <v/>
      </c>
      <c r="E412" s="118"/>
      <c r="F412" s="80" t="str">
        <f t="shared" si="74"/>
        <v/>
      </c>
      <c r="G412" s="80" t="str">
        <f t="shared" si="75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76"/>
        <v/>
      </c>
      <c r="S412" s="75" t="str">
        <f t="shared" si="77"/>
        <v/>
      </c>
      <c r="T412" s="75" t="str">
        <f t="shared" si="78"/>
        <v/>
      </c>
      <c r="AD412" s="75" t="s">
        <v>3183</v>
      </c>
      <c r="AE412" s="75" t="s">
        <v>3184</v>
      </c>
      <c r="AF412" s="75" t="str">
        <f t="shared" si="79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72"/>
        <v/>
      </c>
      <c r="C413" s="85"/>
      <c r="D413" s="80" t="str">
        <f t="shared" si="73"/>
        <v/>
      </c>
      <c r="E413" s="118"/>
      <c r="F413" s="80" t="str">
        <f t="shared" si="74"/>
        <v/>
      </c>
      <c r="G413" s="80" t="str">
        <f t="shared" si="75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76"/>
        <v/>
      </c>
      <c r="S413" s="75" t="str">
        <f t="shared" si="77"/>
        <v/>
      </c>
      <c r="T413" s="75" t="str">
        <f t="shared" si="78"/>
        <v/>
      </c>
      <c r="AD413" s="75" t="s">
        <v>3185</v>
      </c>
      <c r="AE413" s="75" t="s">
        <v>3186</v>
      </c>
      <c r="AF413" s="75" t="str">
        <f t="shared" si="79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72"/>
        <v/>
      </c>
      <c r="C414" s="85"/>
      <c r="D414" s="80" t="str">
        <f t="shared" si="73"/>
        <v/>
      </c>
      <c r="E414" s="118"/>
      <c r="F414" s="80" t="str">
        <f t="shared" si="74"/>
        <v/>
      </c>
      <c r="G414" s="80" t="str">
        <f t="shared" si="75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76"/>
        <v/>
      </c>
      <c r="S414" s="75" t="str">
        <f t="shared" si="77"/>
        <v/>
      </c>
      <c r="T414" s="75" t="str">
        <f t="shared" si="78"/>
        <v/>
      </c>
      <c r="AD414" s="75" t="s">
        <v>3187</v>
      </c>
      <c r="AE414" s="75" t="s">
        <v>3188</v>
      </c>
      <c r="AF414" s="75" t="str">
        <f t="shared" si="79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72"/>
        <v/>
      </c>
      <c r="C415" s="85"/>
      <c r="D415" s="80" t="str">
        <f t="shared" si="73"/>
        <v/>
      </c>
      <c r="E415" s="118"/>
      <c r="F415" s="80" t="str">
        <f t="shared" si="74"/>
        <v/>
      </c>
      <c r="G415" s="80" t="str">
        <f t="shared" si="75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76"/>
        <v/>
      </c>
      <c r="S415" s="75" t="str">
        <f t="shared" si="77"/>
        <v/>
      </c>
      <c r="T415" s="75" t="str">
        <f t="shared" si="78"/>
        <v/>
      </c>
      <c r="AD415" s="75" t="s">
        <v>803</v>
      </c>
      <c r="AE415" s="75" t="s">
        <v>804</v>
      </c>
      <c r="AF415" s="75" t="str">
        <f t="shared" si="79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72"/>
        <v/>
      </c>
      <c r="C416" s="85"/>
      <c r="D416" s="80" t="str">
        <f t="shared" si="73"/>
        <v/>
      </c>
      <c r="E416" s="118"/>
      <c r="F416" s="80" t="str">
        <f t="shared" si="74"/>
        <v/>
      </c>
      <c r="G416" s="80" t="str">
        <f t="shared" si="75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76"/>
        <v/>
      </c>
      <c r="S416" s="75" t="str">
        <f t="shared" si="77"/>
        <v/>
      </c>
      <c r="T416" s="75" t="str">
        <f t="shared" si="78"/>
        <v/>
      </c>
      <c r="AD416" s="75" t="s">
        <v>805</v>
      </c>
      <c r="AE416" s="75" t="s">
        <v>806</v>
      </c>
      <c r="AF416" s="75" t="str">
        <f t="shared" si="79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72"/>
        <v/>
      </c>
      <c r="C417" s="85"/>
      <c r="D417" s="80" t="str">
        <f t="shared" si="73"/>
        <v/>
      </c>
      <c r="E417" s="118"/>
      <c r="F417" s="80" t="str">
        <f t="shared" si="74"/>
        <v/>
      </c>
      <c r="G417" s="80" t="str">
        <f t="shared" si="75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76"/>
        <v/>
      </c>
      <c r="S417" s="75" t="str">
        <f t="shared" si="77"/>
        <v/>
      </c>
      <c r="T417" s="75" t="str">
        <f t="shared" si="78"/>
        <v/>
      </c>
      <c r="AD417" s="75" t="s">
        <v>807</v>
      </c>
      <c r="AE417" s="75" t="s">
        <v>808</v>
      </c>
      <c r="AF417" s="75" t="str">
        <f t="shared" si="79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72"/>
        <v/>
      </c>
      <c r="C418" s="85"/>
      <c r="D418" s="80" t="str">
        <f t="shared" si="73"/>
        <v/>
      </c>
      <c r="E418" s="118"/>
      <c r="F418" s="80" t="str">
        <f t="shared" si="74"/>
        <v/>
      </c>
      <c r="G418" s="80" t="str">
        <f t="shared" si="75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76"/>
        <v/>
      </c>
      <c r="S418" s="75" t="str">
        <f t="shared" si="77"/>
        <v/>
      </c>
      <c r="T418" s="75" t="str">
        <f t="shared" si="78"/>
        <v/>
      </c>
      <c r="AD418" s="75" t="s">
        <v>3189</v>
      </c>
      <c r="AE418" s="75" t="s">
        <v>3190</v>
      </c>
      <c r="AF418" s="75" t="str">
        <f t="shared" si="79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72"/>
        <v/>
      </c>
      <c r="C419" s="85"/>
      <c r="D419" s="80" t="str">
        <f t="shared" si="73"/>
        <v/>
      </c>
      <c r="E419" s="118"/>
      <c r="F419" s="80" t="str">
        <f t="shared" si="74"/>
        <v/>
      </c>
      <c r="G419" s="80" t="str">
        <f t="shared" si="75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76"/>
        <v/>
      </c>
      <c r="S419" s="75" t="str">
        <f t="shared" si="77"/>
        <v/>
      </c>
      <c r="T419" s="75" t="str">
        <f t="shared" si="78"/>
        <v/>
      </c>
      <c r="AD419" s="75" t="s">
        <v>3191</v>
      </c>
      <c r="AE419" s="75" t="s">
        <v>3192</v>
      </c>
      <c r="AF419" s="75" t="str">
        <f t="shared" si="79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72"/>
        <v/>
      </c>
      <c r="C420" s="85"/>
      <c r="D420" s="80" t="str">
        <f t="shared" si="73"/>
        <v/>
      </c>
      <c r="E420" s="118"/>
      <c r="F420" s="80" t="str">
        <f t="shared" si="74"/>
        <v/>
      </c>
      <c r="G420" s="80" t="str">
        <f t="shared" si="75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76"/>
        <v/>
      </c>
      <c r="S420" s="75" t="str">
        <f t="shared" si="77"/>
        <v/>
      </c>
      <c r="T420" s="75" t="str">
        <f t="shared" si="78"/>
        <v/>
      </c>
      <c r="AD420" s="75" t="s">
        <v>3193</v>
      </c>
      <c r="AE420" s="75" t="s">
        <v>3194</v>
      </c>
      <c r="AF420" s="75" t="str">
        <f t="shared" si="79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72"/>
        <v/>
      </c>
      <c r="C421" s="85"/>
      <c r="D421" s="80" t="str">
        <f t="shared" si="73"/>
        <v/>
      </c>
      <c r="E421" s="118"/>
      <c r="F421" s="80" t="str">
        <f t="shared" si="74"/>
        <v/>
      </c>
      <c r="G421" s="80" t="str">
        <f t="shared" si="75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76"/>
        <v/>
      </c>
      <c r="S421" s="75" t="str">
        <f t="shared" si="77"/>
        <v/>
      </c>
      <c r="T421" s="75" t="str">
        <f t="shared" si="78"/>
        <v/>
      </c>
      <c r="AD421" s="75" t="s">
        <v>3195</v>
      </c>
      <c r="AE421" s="75" t="s">
        <v>3196</v>
      </c>
      <c r="AF421" s="75" t="str">
        <f t="shared" si="79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72"/>
        <v/>
      </c>
      <c r="C422" s="85"/>
      <c r="D422" s="80" t="str">
        <f t="shared" si="73"/>
        <v/>
      </c>
      <c r="E422" s="118"/>
      <c r="F422" s="80" t="str">
        <f t="shared" si="74"/>
        <v/>
      </c>
      <c r="G422" s="80" t="str">
        <f t="shared" si="75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76"/>
        <v/>
      </c>
      <c r="S422" s="75" t="str">
        <f t="shared" si="77"/>
        <v/>
      </c>
      <c r="T422" s="75" t="str">
        <f t="shared" si="78"/>
        <v/>
      </c>
      <c r="AD422" s="75" t="s">
        <v>809</v>
      </c>
      <c r="AE422" s="75" t="s">
        <v>810</v>
      </c>
      <c r="AF422" s="75" t="str">
        <f t="shared" si="79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72"/>
        <v/>
      </c>
      <c r="C423" s="85"/>
      <c r="D423" s="80" t="str">
        <f t="shared" si="73"/>
        <v/>
      </c>
      <c r="E423" s="118"/>
      <c r="F423" s="80" t="str">
        <f t="shared" si="74"/>
        <v/>
      </c>
      <c r="G423" s="80" t="str">
        <f t="shared" si="75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76"/>
        <v/>
      </c>
      <c r="S423" s="75" t="str">
        <f t="shared" si="77"/>
        <v/>
      </c>
      <c r="T423" s="75" t="str">
        <f t="shared" si="78"/>
        <v/>
      </c>
      <c r="AD423" s="75" t="s">
        <v>811</v>
      </c>
      <c r="AE423" s="75" t="s">
        <v>812</v>
      </c>
      <c r="AF423" s="75" t="str">
        <f t="shared" si="79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72"/>
        <v/>
      </c>
      <c r="C424" s="85"/>
      <c r="D424" s="80" t="str">
        <f t="shared" si="73"/>
        <v/>
      </c>
      <c r="E424" s="118"/>
      <c r="F424" s="80" t="str">
        <f t="shared" si="74"/>
        <v/>
      </c>
      <c r="G424" s="80" t="str">
        <f t="shared" si="75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76"/>
        <v/>
      </c>
      <c r="S424" s="75" t="str">
        <f t="shared" si="77"/>
        <v/>
      </c>
      <c r="T424" s="75" t="str">
        <f t="shared" si="78"/>
        <v/>
      </c>
      <c r="AD424" s="75" t="s">
        <v>813</v>
      </c>
      <c r="AE424" s="75" t="s">
        <v>814</v>
      </c>
      <c r="AF424" s="75" t="str">
        <f t="shared" si="79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72"/>
        <v/>
      </c>
      <c r="C425" s="85"/>
      <c r="D425" s="80" t="str">
        <f t="shared" si="73"/>
        <v/>
      </c>
      <c r="E425" s="118"/>
      <c r="F425" s="80" t="str">
        <f t="shared" si="74"/>
        <v/>
      </c>
      <c r="G425" s="80" t="str">
        <f t="shared" si="75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76"/>
        <v/>
      </c>
      <c r="S425" s="75" t="str">
        <f t="shared" si="77"/>
        <v/>
      </c>
      <c r="T425" s="75" t="str">
        <f t="shared" si="78"/>
        <v/>
      </c>
      <c r="AD425" s="75" t="s">
        <v>815</v>
      </c>
      <c r="AE425" s="75" t="s">
        <v>816</v>
      </c>
      <c r="AF425" s="75" t="str">
        <f t="shared" si="79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72"/>
        <v/>
      </c>
      <c r="C426" s="85"/>
      <c r="D426" s="80" t="str">
        <f t="shared" si="73"/>
        <v/>
      </c>
      <c r="E426" s="118"/>
      <c r="F426" s="80" t="str">
        <f t="shared" si="74"/>
        <v/>
      </c>
      <c r="G426" s="80" t="str">
        <f t="shared" si="75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76"/>
        <v/>
      </c>
      <c r="S426" s="75" t="str">
        <f t="shared" si="77"/>
        <v/>
      </c>
      <c r="T426" s="75" t="str">
        <f t="shared" si="78"/>
        <v/>
      </c>
      <c r="AD426" s="75" t="s">
        <v>817</v>
      </c>
      <c r="AE426" s="75" t="s">
        <v>818</v>
      </c>
      <c r="AF426" s="75" t="str">
        <f t="shared" si="79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72"/>
        <v/>
      </c>
      <c r="C427" s="85"/>
      <c r="D427" s="80" t="str">
        <f t="shared" si="73"/>
        <v/>
      </c>
      <c r="E427" s="118"/>
      <c r="F427" s="80" t="str">
        <f t="shared" si="74"/>
        <v/>
      </c>
      <c r="G427" s="80" t="str">
        <f t="shared" si="75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76"/>
        <v/>
      </c>
      <c r="S427" s="75" t="str">
        <f t="shared" si="77"/>
        <v/>
      </c>
      <c r="T427" s="75" t="str">
        <f t="shared" si="78"/>
        <v/>
      </c>
      <c r="AD427" s="75" t="s">
        <v>819</v>
      </c>
      <c r="AE427" s="75" t="s">
        <v>820</v>
      </c>
      <c r="AF427" s="75" t="str">
        <f t="shared" si="79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72"/>
        <v/>
      </c>
      <c r="C428" s="85"/>
      <c r="D428" s="80" t="str">
        <f t="shared" si="73"/>
        <v/>
      </c>
      <c r="E428" s="118"/>
      <c r="F428" s="80" t="str">
        <f t="shared" si="74"/>
        <v/>
      </c>
      <c r="G428" s="80" t="str">
        <f t="shared" si="75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76"/>
        <v/>
      </c>
      <c r="S428" s="75" t="str">
        <f t="shared" si="77"/>
        <v/>
      </c>
      <c r="T428" s="75" t="str">
        <f t="shared" si="78"/>
        <v/>
      </c>
      <c r="AD428" s="75" t="s">
        <v>821</v>
      </c>
      <c r="AE428" s="75" t="s">
        <v>822</v>
      </c>
      <c r="AF428" s="75" t="str">
        <f t="shared" si="79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72"/>
        <v/>
      </c>
      <c r="C429" s="85"/>
      <c r="D429" s="80" t="str">
        <f t="shared" si="73"/>
        <v/>
      </c>
      <c r="E429" s="118"/>
      <c r="F429" s="80" t="str">
        <f t="shared" si="74"/>
        <v/>
      </c>
      <c r="G429" s="80" t="str">
        <f t="shared" si="75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76"/>
        <v/>
      </c>
      <c r="S429" s="75" t="str">
        <f t="shared" si="77"/>
        <v/>
      </c>
      <c r="T429" s="75" t="str">
        <f t="shared" si="78"/>
        <v/>
      </c>
      <c r="AD429" s="75" t="s">
        <v>823</v>
      </c>
      <c r="AE429" s="75" t="s">
        <v>824</v>
      </c>
      <c r="AF429" s="75" t="str">
        <f t="shared" si="79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72"/>
        <v/>
      </c>
      <c r="C430" s="85"/>
      <c r="D430" s="80" t="str">
        <f t="shared" si="73"/>
        <v/>
      </c>
      <c r="E430" s="118"/>
      <c r="F430" s="80" t="str">
        <f t="shared" si="74"/>
        <v/>
      </c>
      <c r="G430" s="80" t="str">
        <f t="shared" si="75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76"/>
        <v/>
      </c>
      <c r="S430" s="75" t="str">
        <f t="shared" si="77"/>
        <v/>
      </c>
      <c r="T430" s="75" t="str">
        <f t="shared" si="78"/>
        <v/>
      </c>
      <c r="AD430" s="75" t="s">
        <v>825</v>
      </c>
      <c r="AE430" s="75" t="s">
        <v>826</v>
      </c>
      <c r="AF430" s="75" t="str">
        <f t="shared" si="79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72"/>
        <v/>
      </c>
      <c r="C431" s="85"/>
      <c r="D431" s="80" t="str">
        <f t="shared" si="73"/>
        <v/>
      </c>
      <c r="E431" s="118"/>
      <c r="F431" s="80" t="str">
        <f t="shared" si="74"/>
        <v/>
      </c>
      <c r="G431" s="80" t="str">
        <f t="shared" si="75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76"/>
        <v/>
      </c>
      <c r="S431" s="75" t="str">
        <f t="shared" si="77"/>
        <v/>
      </c>
      <c r="T431" s="75" t="str">
        <f t="shared" si="78"/>
        <v/>
      </c>
      <c r="AD431" s="75" t="s">
        <v>827</v>
      </c>
      <c r="AE431" s="75" t="s">
        <v>828</v>
      </c>
      <c r="AF431" s="75" t="str">
        <f t="shared" si="79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72"/>
        <v/>
      </c>
      <c r="C432" s="85"/>
      <c r="D432" s="80" t="str">
        <f t="shared" si="73"/>
        <v/>
      </c>
      <c r="E432" s="118"/>
      <c r="F432" s="80" t="str">
        <f t="shared" si="74"/>
        <v/>
      </c>
      <c r="G432" s="80" t="str">
        <f t="shared" si="75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76"/>
        <v/>
      </c>
      <c r="S432" s="75" t="str">
        <f t="shared" si="77"/>
        <v/>
      </c>
      <c r="T432" s="75" t="str">
        <f t="shared" si="78"/>
        <v/>
      </c>
      <c r="AD432" s="75" t="s">
        <v>829</v>
      </c>
      <c r="AE432" s="75" t="s">
        <v>830</v>
      </c>
      <c r="AF432" s="75" t="str">
        <f t="shared" si="79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72"/>
        <v/>
      </c>
      <c r="C433" s="85"/>
      <c r="D433" s="80" t="str">
        <f t="shared" si="73"/>
        <v/>
      </c>
      <c r="E433" s="118"/>
      <c r="F433" s="80" t="str">
        <f t="shared" si="74"/>
        <v/>
      </c>
      <c r="G433" s="80" t="str">
        <f t="shared" si="75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76"/>
        <v/>
      </c>
      <c r="S433" s="75" t="str">
        <f t="shared" si="77"/>
        <v/>
      </c>
      <c r="T433" s="75" t="str">
        <f t="shared" si="78"/>
        <v/>
      </c>
      <c r="AD433" s="75" t="s">
        <v>831</v>
      </c>
      <c r="AE433" s="75" t="s">
        <v>832</v>
      </c>
      <c r="AF433" s="75" t="str">
        <f t="shared" si="79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72"/>
        <v/>
      </c>
      <c r="C434" s="85"/>
      <c r="D434" s="80" t="str">
        <f t="shared" si="73"/>
        <v/>
      </c>
      <c r="E434" s="118"/>
      <c r="F434" s="80" t="str">
        <f t="shared" si="74"/>
        <v/>
      </c>
      <c r="G434" s="80" t="str">
        <f t="shared" si="75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76"/>
        <v/>
      </c>
      <c r="S434" s="75" t="str">
        <f t="shared" si="77"/>
        <v/>
      </c>
      <c r="T434" s="75" t="str">
        <f t="shared" si="78"/>
        <v/>
      </c>
      <c r="AD434" s="75" t="s">
        <v>833</v>
      </c>
      <c r="AE434" s="75" t="s">
        <v>834</v>
      </c>
      <c r="AF434" s="75" t="str">
        <f t="shared" si="79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72"/>
        <v/>
      </c>
      <c r="C435" s="85"/>
      <c r="D435" s="80" t="str">
        <f t="shared" si="73"/>
        <v/>
      </c>
      <c r="E435" s="118"/>
      <c r="F435" s="80" t="str">
        <f t="shared" si="74"/>
        <v/>
      </c>
      <c r="G435" s="80" t="str">
        <f t="shared" si="75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76"/>
        <v/>
      </c>
      <c r="S435" s="75" t="str">
        <f t="shared" si="77"/>
        <v/>
      </c>
      <c r="T435" s="75" t="str">
        <f t="shared" si="78"/>
        <v/>
      </c>
      <c r="AD435" s="75" t="s">
        <v>835</v>
      </c>
      <c r="AE435" s="75" t="s">
        <v>836</v>
      </c>
      <c r="AF435" s="75" t="str">
        <f t="shared" si="79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72"/>
        <v/>
      </c>
      <c r="C436" s="85"/>
      <c r="D436" s="80" t="str">
        <f t="shared" si="73"/>
        <v/>
      </c>
      <c r="E436" s="118"/>
      <c r="F436" s="80" t="str">
        <f t="shared" si="74"/>
        <v/>
      </c>
      <c r="G436" s="80" t="str">
        <f t="shared" si="75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76"/>
        <v/>
      </c>
      <c r="S436" s="75" t="str">
        <f t="shared" si="77"/>
        <v/>
      </c>
      <c r="T436" s="75" t="str">
        <f t="shared" si="78"/>
        <v/>
      </c>
      <c r="AD436" s="75" t="s">
        <v>837</v>
      </c>
      <c r="AE436" s="75" t="s">
        <v>838</v>
      </c>
      <c r="AF436" s="75" t="str">
        <f t="shared" si="79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72"/>
        <v/>
      </c>
      <c r="C437" s="85"/>
      <c r="D437" s="80" t="str">
        <f t="shared" si="73"/>
        <v/>
      </c>
      <c r="E437" s="118"/>
      <c r="F437" s="80" t="str">
        <f t="shared" si="74"/>
        <v/>
      </c>
      <c r="G437" s="80" t="str">
        <f t="shared" si="75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76"/>
        <v/>
      </c>
      <c r="S437" s="75" t="str">
        <f t="shared" si="77"/>
        <v/>
      </c>
      <c r="T437" s="75" t="str">
        <f t="shared" si="78"/>
        <v/>
      </c>
      <c r="AD437" s="75" t="s">
        <v>839</v>
      </c>
      <c r="AE437" s="75" t="s">
        <v>840</v>
      </c>
      <c r="AF437" s="75" t="str">
        <f t="shared" si="79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72"/>
        <v/>
      </c>
      <c r="C438" s="85"/>
      <c r="D438" s="80" t="str">
        <f t="shared" si="73"/>
        <v/>
      </c>
      <c r="E438" s="118"/>
      <c r="F438" s="80" t="str">
        <f t="shared" si="74"/>
        <v/>
      </c>
      <c r="G438" s="80" t="str">
        <f t="shared" si="75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76"/>
        <v/>
      </c>
      <c r="S438" s="75" t="str">
        <f t="shared" si="77"/>
        <v/>
      </c>
      <c r="T438" s="75" t="str">
        <f t="shared" si="78"/>
        <v/>
      </c>
      <c r="AD438" s="75" t="s">
        <v>841</v>
      </c>
      <c r="AE438" s="75" t="s">
        <v>842</v>
      </c>
      <c r="AF438" s="75" t="str">
        <f t="shared" si="79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72"/>
        <v/>
      </c>
      <c r="C439" s="85"/>
      <c r="D439" s="80" t="str">
        <f t="shared" si="73"/>
        <v/>
      </c>
      <c r="E439" s="118"/>
      <c r="F439" s="80" t="str">
        <f t="shared" si="74"/>
        <v/>
      </c>
      <c r="G439" s="80" t="str">
        <f t="shared" si="75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76"/>
        <v/>
      </c>
      <c r="S439" s="75" t="str">
        <f t="shared" si="77"/>
        <v/>
      </c>
      <c r="T439" s="75" t="str">
        <f t="shared" si="78"/>
        <v/>
      </c>
      <c r="AD439" s="75" t="s">
        <v>843</v>
      </c>
      <c r="AE439" s="75" t="s">
        <v>844</v>
      </c>
      <c r="AF439" s="75" t="str">
        <f t="shared" si="79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72"/>
        <v/>
      </c>
      <c r="C440" s="85"/>
      <c r="D440" s="80" t="str">
        <f t="shared" si="73"/>
        <v/>
      </c>
      <c r="E440" s="118"/>
      <c r="F440" s="80" t="str">
        <f t="shared" si="74"/>
        <v/>
      </c>
      <c r="G440" s="80" t="str">
        <f t="shared" si="75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76"/>
        <v/>
      </c>
      <c r="S440" s="75" t="str">
        <f t="shared" si="77"/>
        <v/>
      </c>
      <c r="T440" s="75" t="str">
        <f t="shared" si="78"/>
        <v/>
      </c>
      <c r="AD440" s="75" t="s">
        <v>845</v>
      </c>
      <c r="AE440" s="75" t="s">
        <v>846</v>
      </c>
      <c r="AF440" s="75" t="str">
        <f t="shared" si="79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72"/>
        <v/>
      </c>
      <c r="C441" s="85"/>
      <c r="D441" s="80" t="str">
        <f t="shared" si="73"/>
        <v/>
      </c>
      <c r="E441" s="118"/>
      <c r="F441" s="80" t="str">
        <f t="shared" si="74"/>
        <v/>
      </c>
      <c r="G441" s="80" t="str">
        <f t="shared" si="75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76"/>
        <v/>
      </c>
      <c r="S441" s="75" t="str">
        <f t="shared" si="77"/>
        <v/>
      </c>
      <c r="T441" s="75" t="str">
        <f t="shared" si="78"/>
        <v/>
      </c>
      <c r="AD441" s="75" t="s">
        <v>847</v>
      </c>
      <c r="AE441" s="75" t="s">
        <v>848</v>
      </c>
      <c r="AF441" s="75" t="str">
        <f t="shared" si="79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72"/>
        <v/>
      </c>
      <c r="C442" s="85"/>
      <c r="D442" s="80" t="str">
        <f t="shared" si="73"/>
        <v/>
      </c>
      <c r="E442" s="118"/>
      <c r="F442" s="80" t="str">
        <f t="shared" si="74"/>
        <v/>
      </c>
      <c r="G442" s="80" t="str">
        <f t="shared" si="75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76"/>
        <v/>
      </c>
      <c r="S442" s="75" t="str">
        <f t="shared" si="77"/>
        <v/>
      </c>
      <c r="T442" s="75" t="str">
        <f t="shared" si="78"/>
        <v/>
      </c>
      <c r="AD442" s="75" t="s">
        <v>849</v>
      </c>
      <c r="AE442" s="75" t="s">
        <v>850</v>
      </c>
      <c r="AF442" s="75" t="str">
        <f t="shared" si="79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72"/>
        <v/>
      </c>
      <c r="C443" s="85"/>
      <c r="D443" s="80" t="str">
        <f t="shared" si="73"/>
        <v/>
      </c>
      <c r="E443" s="118"/>
      <c r="F443" s="80" t="str">
        <f t="shared" si="74"/>
        <v/>
      </c>
      <c r="G443" s="80" t="str">
        <f t="shared" si="75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76"/>
        <v/>
      </c>
      <c r="S443" s="75" t="str">
        <f t="shared" si="77"/>
        <v/>
      </c>
      <c r="T443" s="75" t="str">
        <f t="shared" si="78"/>
        <v/>
      </c>
      <c r="AD443" s="75" t="s">
        <v>851</v>
      </c>
      <c r="AE443" s="75" t="s">
        <v>852</v>
      </c>
      <c r="AF443" s="75" t="str">
        <f t="shared" si="79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72"/>
        <v/>
      </c>
      <c r="C444" s="85"/>
      <c r="D444" s="80" t="str">
        <f t="shared" si="73"/>
        <v/>
      </c>
      <c r="E444" s="118"/>
      <c r="F444" s="80" t="str">
        <f t="shared" si="74"/>
        <v/>
      </c>
      <c r="G444" s="80" t="str">
        <f t="shared" si="75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76"/>
        <v/>
      </c>
      <c r="S444" s="75" t="str">
        <f t="shared" si="77"/>
        <v/>
      </c>
      <c r="T444" s="75" t="str">
        <f t="shared" si="78"/>
        <v/>
      </c>
      <c r="AD444" s="75" t="s">
        <v>853</v>
      </c>
      <c r="AE444" s="75" t="s">
        <v>854</v>
      </c>
      <c r="AF444" s="75" t="str">
        <f t="shared" si="79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72"/>
        <v/>
      </c>
      <c r="C445" s="85"/>
      <c r="D445" s="80" t="str">
        <f t="shared" si="73"/>
        <v/>
      </c>
      <c r="E445" s="118"/>
      <c r="F445" s="80" t="str">
        <f t="shared" si="74"/>
        <v/>
      </c>
      <c r="G445" s="80" t="str">
        <f t="shared" si="75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76"/>
        <v/>
      </c>
      <c r="S445" s="75" t="str">
        <f t="shared" si="77"/>
        <v/>
      </c>
      <c r="T445" s="75" t="str">
        <f t="shared" si="78"/>
        <v/>
      </c>
      <c r="AD445" s="75" t="s">
        <v>855</v>
      </c>
      <c r="AE445" s="75" t="s">
        <v>856</v>
      </c>
      <c r="AF445" s="75" t="str">
        <f t="shared" si="79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72"/>
        <v/>
      </c>
      <c r="C446" s="85"/>
      <c r="D446" s="80" t="str">
        <f t="shared" si="73"/>
        <v/>
      </c>
      <c r="E446" s="118"/>
      <c r="F446" s="80" t="str">
        <f t="shared" si="74"/>
        <v/>
      </c>
      <c r="G446" s="80" t="str">
        <f t="shared" si="75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76"/>
        <v/>
      </c>
      <c r="S446" s="75" t="str">
        <f t="shared" si="77"/>
        <v/>
      </c>
      <c r="T446" s="75" t="str">
        <f t="shared" si="78"/>
        <v/>
      </c>
      <c r="AD446" s="75" t="s">
        <v>857</v>
      </c>
      <c r="AE446" s="75" t="s">
        <v>858</v>
      </c>
      <c r="AF446" s="75" t="str">
        <f t="shared" si="79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72"/>
        <v/>
      </c>
      <c r="C447" s="85"/>
      <c r="D447" s="80" t="str">
        <f t="shared" si="73"/>
        <v/>
      </c>
      <c r="E447" s="118"/>
      <c r="F447" s="80" t="str">
        <f t="shared" si="74"/>
        <v/>
      </c>
      <c r="G447" s="80" t="str">
        <f t="shared" si="75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76"/>
        <v/>
      </c>
      <c r="S447" s="75" t="str">
        <f t="shared" si="77"/>
        <v/>
      </c>
      <c r="T447" s="75" t="str">
        <f t="shared" si="78"/>
        <v/>
      </c>
      <c r="AD447" s="75" t="s">
        <v>1415</v>
      </c>
      <c r="AE447" s="75" t="s">
        <v>1416</v>
      </c>
      <c r="AF447" s="75" t="str">
        <f t="shared" si="79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72"/>
        <v/>
      </c>
      <c r="C448" s="85"/>
      <c r="D448" s="80" t="str">
        <f t="shared" si="73"/>
        <v/>
      </c>
      <c r="E448" s="118"/>
      <c r="F448" s="80" t="str">
        <f t="shared" si="74"/>
        <v/>
      </c>
      <c r="G448" s="80" t="str">
        <f t="shared" si="75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76"/>
        <v/>
      </c>
      <c r="S448" s="75" t="str">
        <f t="shared" si="77"/>
        <v/>
      </c>
      <c r="T448" s="75" t="str">
        <f t="shared" si="78"/>
        <v/>
      </c>
      <c r="AD448" s="75" t="s">
        <v>1417</v>
      </c>
      <c r="AE448" s="75" t="s">
        <v>1418</v>
      </c>
      <c r="AF448" s="75" t="str">
        <f t="shared" si="79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72"/>
        <v/>
      </c>
      <c r="C449" s="85"/>
      <c r="D449" s="80" t="str">
        <f t="shared" si="73"/>
        <v/>
      </c>
      <c r="E449" s="118"/>
      <c r="F449" s="80" t="str">
        <f t="shared" si="74"/>
        <v/>
      </c>
      <c r="G449" s="80" t="str">
        <f t="shared" si="75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76"/>
        <v/>
      </c>
      <c r="S449" s="75" t="str">
        <f t="shared" si="77"/>
        <v/>
      </c>
      <c r="T449" s="75" t="str">
        <f t="shared" si="78"/>
        <v/>
      </c>
      <c r="AD449" s="75" t="s">
        <v>1419</v>
      </c>
      <c r="AE449" s="75" t="s">
        <v>1420</v>
      </c>
      <c r="AF449" s="75" t="str">
        <f t="shared" si="79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72"/>
        <v/>
      </c>
      <c r="C450" s="85"/>
      <c r="D450" s="80" t="str">
        <f t="shared" si="73"/>
        <v/>
      </c>
      <c r="E450" s="118"/>
      <c r="F450" s="80" t="str">
        <f t="shared" si="74"/>
        <v/>
      </c>
      <c r="G450" s="80" t="str">
        <f t="shared" si="75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76"/>
        <v/>
      </c>
      <c r="S450" s="75" t="str">
        <f t="shared" si="77"/>
        <v/>
      </c>
      <c r="T450" s="75" t="str">
        <f t="shared" si="78"/>
        <v/>
      </c>
      <c r="AD450" s="75" t="s">
        <v>1421</v>
      </c>
      <c r="AE450" s="75" t="s">
        <v>1422</v>
      </c>
      <c r="AF450" s="75" t="str">
        <f t="shared" si="79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72"/>
        <v/>
      </c>
      <c r="C451" s="85"/>
      <c r="D451" s="80" t="str">
        <f t="shared" si="73"/>
        <v/>
      </c>
      <c r="E451" s="118"/>
      <c r="F451" s="80" t="str">
        <f t="shared" si="74"/>
        <v/>
      </c>
      <c r="G451" s="80" t="str">
        <f t="shared" si="75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76"/>
        <v/>
      </c>
      <c r="S451" s="75" t="str">
        <f t="shared" si="77"/>
        <v/>
      </c>
      <c r="T451" s="75" t="str">
        <f t="shared" si="78"/>
        <v/>
      </c>
      <c r="AD451" s="75" t="s">
        <v>1423</v>
      </c>
      <c r="AE451" s="75" t="s">
        <v>1424</v>
      </c>
      <c r="AF451" s="75" t="str">
        <f t="shared" si="79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80">IFERROR(VLOOKUP(A452,$U$6:$V$23,2,FALSE),"")</f>
        <v/>
      </c>
      <c r="C452" s="85"/>
      <c r="D452" s="80" t="str">
        <f t="shared" ref="D452:D501" si="81">IFERROR(VLOOKUP(C452,$X$5:$Z$129,2,FALSE),"")</f>
        <v/>
      </c>
      <c r="E452" s="118"/>
      <c r="F452" s="80" t="str">
        <f t="shared" ref="F452:F501" si="82">IFERROR(VLOOKUP(E452,$AD$6:$AE$1090,2,FALSE),"")</f>
        <v/>
      </c>
      <c r="G452" s="80" t="str">
        <f t="shared" ref="G452:G501" si="83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84">LEFT(C452,3)</f>
        <v/>
      </c>
      <c r="S452" s="75" t="str">
        <f t="shared" ref="S452:S501" si="85">LEFT(C452,2)</f>
        <v/>
      </c>
      <c r="T452" s="75" t="str">
        <f t="shared" ref="T452:T501" si="86">MID(G452,2,2)</f>
        <v/>
      </c>
      <c r="AD452" s="75" t="s">
        <v>1425</v>
      </c>
      <c r="AE452" s="75" t="s">
        <v>1426</v>
      </c>
      <c r="AF452" s="75" t="str">
        <f t="shared" si="79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80"/>
        <v/>
      </c>
      <c r="C453" s="85"/>
      <c r="D453" s="80" t="str">
        <f t="shared" si="81"/>
        <v/>
      </c>
      <c r="E453" s="118"/>
      <c r="F453" s="80" t="str">
        <f t="shared" si="82"/>
        <v/>
      </c>
      <c r="G453" s="80" t="str">
        <f t="shared" si="83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84"/>
        <v/>
      </c>
      <c r="S453" s="75" t="str">
        <f t="shared" si="85"/>
        <v/>
      </c>
      <c r="T453" s="75" t="str">
        <f t="shared" si="86"/>
        <v/>
      </c>
      <c r="AD453" s="75" t="s">
        <v>1427</v>
      </c>
      <c r="AE453" s="75" t="s">
        <v>1428</v>
      </c>
      <c r="AF453" s="75" t="str">
        <f t="shared" si="79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80"/>
        <v/>
      </c>
      <c r="C454" s="85"/>
      <c r="D454" s="80" t="str">
        <f t="shared" si="81"/>
        <v/>
      </c>
      <c r="E454" s="118"/>
      <c r="F454" s="80" t="str">
        <f t="shared" si="82"/>
        <v/>
      </c>
      <c r="G454" s="80" t="str">
        <f t="shared" si="83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84"/>
        <v/>
      </c>
      <c r="S454" s="75" t="str">
        <f t="shared" si="85"/>
        <v/>
      </c>
      <c r="T454" s="75" t="str">
        <f t="shared" si="86"/>
        <v/>
      </c>
      <c r="AD454" s="75" t="s">
        <v>1429</v>
      </c>
      <c r="AE454" s="75" t="s">
        <v>1430</v>
      </c>
      <c r="AF454" s="75" t="str">
        <f t="shared" si="79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80"/>
        <v/>
      </c>
      <c r="C455" s="85"/>
      <c r="D455" s="80" t="str">
        <f t="shared" si="81"/>
        <v/>
      </c>
      <c r="E455" s="118"/>
      <c r="F455" s="80" t="str">
        <f t="shared" si="82"/>
        <v/>
      </c>
      <c r="G455" s="80" t="str">
        <f t="shared" si="83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84"/>
        <v/>
      </c>
      <c r="S455" s="75" t="str">
        <f t="shared" si="85"/>
        <v/>
      </c>
      <c r="T455" s="75" t="str">
        <f t="shared" si="86"/>
        <v/>
      </c>
      <c r="AD455" s="75" t="s">
        <v>1431</v>
      </c>
      <c r="AE455" s="75" t="s">
        <v>1432</v>
      </c>
      <c r="AF455" s="75" t="str">
        <f t="shared" si="79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80"/>
        <v/>
      </c>
      <c r="C456" s="85"/>
      <c r="D456" s="80" t="str">
        <f t="shared" si="81"/>
        <v/>
      </c>
      <c r="E456" s="118"/>
      <c r="F456" s="80" t="str">
        <f t="shared" si="82"/>
        <v/>
      </c>
      <c r="G456" s="80" t="str">
        <f t="shared" si="83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84"/>
        <v/>
      </c>
      <c r="S456" s="75" t="str">
        <f t="shared" si="85"/>
        <v/>
      </c>
      <c r="T456" s="75" t="str">
        <f t="shared" si="86"/>
        <v/>
      </c>
      <c r="AD456" s="75" t="s">
        <v>1433</v>
      </c>
      <c r="AE456" s="75" t="s">
        <v>1434</v>
      </c>
      <c r="AF456" s="75" t="str">
        <f t="shared" ref="AF456:AF519" si="87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80"/>
        <v/>
      </c>
      <c r="C457" s="85"/>
      <c r="D457" s="80" t="str">
        <f t="shared" si="81"/>
        <v/>
      </c>
      <c r="E457" s="118"/>
      <c r="F457" s="80" t="str">
        <f t="shared" si="82"/>
        <v/>
      </c>
      <c r="G457" s="80" t="str">
        <f t="shared" si="83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84"/>
        <v/>
      </c>
      <c r="S457" s="75" t="str">
        <f t="shared" si="85"/>
        <v/>
      </c>
      <c r="T457" s="75" t="str">
        <f t="shared" si="86"/>
        <v/>
      </c>
      <c r="AD457" s="75" t="s">
        <v>1435</v>
      </c>
      <c r="AE457" s="75" t="s">
        <v>1436</v>
      </c>
      <c r="AF457" s="75" t="str">
        <f t="shared" si="87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80"/>
        <v/>
      </c>
      <c r="C458" s="85"/>
      <c r="D458" s="80" t="str">
        <f t="shared" si="81"/>
        <v/>
      </c>
      <c r="E458" s="118"/>
      <c r="F458" s="80" t="str">
        <f t="shared" si="82"/>
        <v/>
      </c>
      <c r="G458" s="80" t="str">
        <f t="shared" si="83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84"/>
        <v/>
      </c>
      <c r="S458" s="75" t="str">
        <f t="shared" si="85"/>
        <v/>
      </c>
      <c r="T458" s="75" t="str">
        <f t="shared" si="86"/>
        <v/>
      </c>
      <c r="AD458" s="75" t="s">
        <v>1437</v>
      </c>
      <c r="AE458" s="75" t="s">
        <v>1438</v>
      </c>
      <c r="AF458" s="75" t="str">
        <f t="shared" si="87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80"/>
        <v/>
      </c>
      <c r="C459" s="85"/>
      <c r="D459" s="80" t="str">
        <f t="shared" si="81"/>
        <v/>
      </c>
      <c r="E459" s="118"/>
      <c r="F459" s="80" t="str">
        <f t="shared" si="82"/>
        <v/>
      </c>
      <c r="G459" s="80" t="str">
        <f t="shared" si="83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84"/>
        <v/>
      </c>
      <c r="S459" s="75" t="str">
        <f t="shared" si="85"/>
        <v/>
      </c>
      <c r="T459" s="75" t="str">
        <f t="shared" si="86"/>
        <v/>
      </c>
      <c r="AD459" s="75" t="s">
        <v>1439</v>
      </c>
      <c r="AE459" s="75" t="s">
        <v>1440</v>
      </c>
      <c r="AF459" s="75" t="str">
        <f t="shared" si="87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80"/>
        <v/>
      </c>
      <c r="C460" s="85"/>
      <c r="D460" s="80" t="str">
        <f t="shared" si="81"/>
        <v/>
      </c>
      <c r="E460" s="118"/>
      <c r="F460" s="80" t="str">
        <f t="shared" si="82"/>
        <v/>
      </c>
      <c r="G460" s="80" t="str">
        <f t="shared" si="83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84"/>
        <v/>
      </c>
      <c r="S460" s="75" t="str">
        <f t="shared" si="85"/>
        <v/>
      </c>
      <c r="T460" s="75" t="str">
        <f t="shared" si="86"/>
        <v/>
      </c>
      <c r="AD460" s="75" t="s">
        <v>1441</v>
      </c>
      <c r="AE460" s="75" t="s">
        <v>1442</v>
      </c>
      <c r="AF460" s="75" t="str">
        <f t="shared" si="87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80"/>
        <v/>
      </c>
      <c r="C461" s="85"/>
      <c r="D461" s="80" t="str">
        <f t="shared" si="81"/>
        <v/>
      </c>
      <c r="E461" s="118"/>
      <c r="F461" s="80" t="str">
        <f t="shared" si="82"/>
        <v/>
      </c>
      <c r="G461" s="80" t="str">
        <f t="shared" si="83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84"/>
        <v/>
      </c>
      <c r="S461" s="75" t="str">
        <f t="shared" si="85"/>
        <v/>
      </c>
      <c r="T461" s="75" t="str">
        <f t="shared" si="86"/>
        <v/>
      </c>
      <c r="AD461" s="75" t="s">
        <v>1443</v>
      </c>
      <c r="AE461" s="75" t="s">
        <v>1444</v>
      </c>
      <c r="AF461" s="75" t="str">
        <f t="shared" si="87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80"/>
        <v/>
      </c>
      <c r="C462" s="85"/>
      <c r="D462" s="80" t="str">
        <f t="shared" si="81"/>
        <v/>
      </c>
      <c r="E462" s="118"/>
      <c r="F462" s="80" t="str">
        <f t="shared" si="82"/>
        <v/>
      </c>
      <c r="G462" s="80" t="str">
        <f t="shared" si="83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84"/>
        <v/>
      </c>
      <c r="S462" s="75" t="str">
        <f t="shared" si="85"/>
        <v/>
      </c>
      <c r="T462" s="75" t="str">
        <f t="shared" si="86"/>
        <v/>
      </c>
      <c r="AD462" s="75" t="s">
        <v>1445</v>
      </c>
      <c r="AE462" s="75" t="s">
        <v>1446</v>
      </c>
      <c r="AF462" s="75" t="str">
        <f t="shared" si="87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80"/>
        <v/>
      </c>
      <c r="C463" s="85"/>
      <c r="D463" s="80" t="str">
        <f t="shared" si="81"/>
        <v/>
      </c>
      <c r="E463" s="118"/>
      <c r="F463" s="80" t="str">
        <f t="shared" si="82"/>
        <v/>
      </c>
      <c r="G463" s="80" t="str">
        <f t="shared" si="83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84"/>
        <v/>
      </c>
      <c r="S463" s="75" t="str">
        <f t="shared" si="85"/>
        <v/>
      </c>
      <c r="T463" s="75" t="str">
        <f t="shared" si="86"/>
        <v/>
      </c>
      <c r="AD463" s="75" t="s">
        <v>1447</v>
      </c>
      <c r="AE463" s="75" t="s">
        <v>1448</v>
      </c>
      <c r="AF463" s="75" t="str">
        <f t="shared" si="87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80"/>
        <v/>
      </c>
      <c r="C464" s="85"/>
      <c r="D464" s="80" t="str">
        <f t="shared" si="81"/>
        <v/>
      </c>
      <c r="E464" s="118"/>
      <c r="F464" s="80" t="str">
        <f t="shared" si="82"/>
        <v/>
      </c>
      <c r="G464" s="80" t="str">
        <f t="shared" si="83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84"/>
        <v/>
      </c>
      <c r="S464" s="75" t="str">
        <f t="shared" si="85"/>
        <v/>
      </c>
      <c r="T464" s="75" t="str">
        <f t="shared" si="86"/>
        <v/>
      </c>
      <c r="AD464" s="75" t="s">
        <v>1449</v>
      </c>
      <c r="AE464" s="75" t="s">
        <v>1450</v>
      </c>
      <c r="AF464" s="75" t="str">
        <f t="shared" si="87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80"/>
        <v/>
      </c>
      <c r="C465" s="85"/>
      <c r="D465" s="80" t="str">
        <f t="shared" si="81"/>
        <v/>
      </c>
      <c r="E465" s="118"/>
      <c r="F465" s="80" t="str">
        <f t="shared" si="82"/>
        <v/>
      </c>
      <c r="G465" s="80" t="str">
        <f t="shared" si="83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84"/>
        <v/>
      </c>
      <c r="S465" s="75" t="str">
        <f t="shared" si="85"/>
        <v/>
      </c>
      <c r="T465" s="75" t="str">
        <f t="shared" si="86"/>
        <v/>
      </c>
      <c r="AD465" s="75" t="s">
        <v>1451</v>
      </c>
      <c r="AE465" s="75" t="s">
        <v>1452</v>
      </c>
      <c r="AF465" s="75" t="str">
        <f t="shared" si="87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80"/>
        <v/>
      </c>
      <c r="C466" s="85"/>
      <c r="D466" s="80" t="str">
        <f t="shared" si="81"/>
        <v/>
      </c>
      <c r="E466" s="118"/>
      <c r="F466" s="80" t="str">
        <f t="shared" si="82"/>
        <v/>
      </c>
      <c r="G466" s="80" t="str">
        <f t="shared" si="83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84"/>
        <v/>
      </c>
      <c r="S466" s="75" t="str">
        <f t="shared" si="85"/>
        <v/>
      </c>
      <c r="T466" s="75" t="str">
        <f t="shared" si="86"/>
        <v/>
      </c>
      <c r="AD466" s="75" t="s">
        <v>1453</v>
      </c>
      <c r="AE466" s="75" t="s">
        <v>1454</v>
      </c>
      <c r="AF466" s="75" t="str">
        <f t="shared" si="87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80"/>
        <v/>
      </c>
      <c r="C467" s="85"/>
      <c r="D467" s="80" t="str">
        <f t="shared" si="81"/>
        <v/>
      </c>
      <c r="E467" s="118"/>
      <c r="F467" s="80" t="str">
        <f t="shared" si="82"/>
        <v/>
      </c>
      <c r="G467" s="80" t="str">
        <f t="shared" si="83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84"/>
        <v/>
      </c>
      <c r="S467" s="75" t="str">
        <f t="shared" si="85"/>
        <v/>
      </c>
      <c r="T467" s="75" t="str">
        <f t="shared" si="86"/>
        <v/>
      </c>
      <c r="AD467" s="75" t="s">
        <v>1455</v>
      </c>
      <c r="AE467" s="75" t="s">
        <v>1456</v>
      </c>
      <c r="AF467" s="75" t="str">
        <f t="shared" si="87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80"/>
        <v/>
      </c>
      <c r="C468" s="85"/>
      <c r="D468" s="80" t="str">
        <f t="shared" si="81"/>
        <v/>
      </c>
      <c r="E468" s="118"/>
      <c r="F468" s="80" t="str">
        <f t="shared" si="82"/>
        <v/>
      </c>
      <c r="G468" s="80" t="str">
        <f t="shared" si="83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84"/>
        <v/>
      </c>
      <c r="S468" s="75" t="str">
        <f t="shared" si="85"/>
        <v/>
      </c>
      <c r="T468" s="75" t="str">
        <f t="shared" si="86"/>
        <v/>
      </c>
      <c r="AD468" s="75" t="s">
        <v>1457</v>
      </c>
      <c r="AE468" s="75" t="s">
        <v>1458</v>
      </c>
      <c r="AF468" s="75" t="str">
        <f t="shared" si="87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80"/>
        <v/>
      </c>
      <c r="C469" s="85"/>
      <c r="D469" s="80" t="str">
        <f t="shared" si="81"/>
        <v/>
      </c>
      <c r="E469" s="118"/>
      <c r="F469" s="80" t="str">
        <f t="shared" si="82"/>
        <v/>
      </c>
      <c r="G469" s="80" t="str">
        <f t="shared" si="83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84"/>
        <v/>
      </c>
      <c r="S469" s="75" t="str">
        <f t="shared" si="85"/>
        <v/>
      </c>
      <c r="T469" s="75" t="str">
        <f t="shared" si="86"/>
        <v/>
      </c>
      <c r="AD469" s="75" t="s">
        <v>1459</v>
      </c>
      <c r="AE469" s="75" t="s">
        <v>1460</v>
      </c>
      <c r="AF469" s="75" t="str">
        <f t="shared" si="87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80"/>
        <v/>
      </c>
      <c r="C470" s="85"/>
      <c r="D470" s="80" t="str">
        <f t="shared" si="81"/>
        <v/>
      </c>
      <c r="E470" s="118"/>
      <c r="F470" s="80" t="str">
        <f t="shared" si="82"/>
        <v/>
      </c>
      <c r="G470" s="80" t="str">
        <f t="shared" si="83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84"/>
        <v/>
      </c>
      <c r="S470" s="75" t="str">
        <f t="shared" si="85"/>
        <v/>
      </c>
      <c r="T470" s="75" t="str">
        <f t="shared" si="86"/>
        <v/>
      </c>
      <c r="AD470" s="75" t="s">
        <v>1461</v>
      </c>
      <c r="AE470" s="75" t="s">
        <v>1462</v>
      </c>
      <c r="AF470" s="75" t="str">
        <f t="shared" si="87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80"/>
        <v/>
      </c>
      <c r="C471" s="85"/>
      <c r="D471" s="80" t="str">
        <f t="shared" si="81"/>
        <v/>
      </c>
      <c r="E471" s="118"/>
      <c r="F471" s="80" t="str">
        <f t="shared" si="82"/>
        <v/>
      </c>
      <c r="G471" s="80" t="str">
        <f t="shared" si="83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84"/>
        <v/>
      </c>
      <c r="S471" s="75" t="str">
        <f t="shared" si="85"/>
        <v/>
      </c>
      <c r="T471" s="75" t="str">
        <f t="shared" si="86"/>
        <v/>
      </c>
      <c r="AD471" s="75" t="s">
        <v>1463</v>
      </c>
      <c r="AE471" s="75" t="s">
        <v>1464</v>
      </c>
      <c r="AF471" s="75" t="str">
        <f t="shared" si="87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80"/>
        <v/>
      </c>
      <c r="C472" s="85"/>
      <c r="D472" s="80" t="str">
        <f t="shared" si="81"/>
        <v/>
      </c>
      <c r="E472" s="118"/>
      <c r="F472" s="80" t="str">
        <f t="shared" si="82"/>
        <v/>
      </c>
      <c r="G472" s="80" t="str">
        <f t="shared" si="83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84"/>
        <v/>
      </c>
      <c r="S472" s="75" t="str">
        <f t="shared" si="85"/>
        <v/>
      </c>
      <c r="T472" s="75" t="str">
        <f t="shared" si="86"/>
        <v/>
      </c>
      <c r="AD472" s="75" t="s">
        <v>1465</v>
      </c>
      <c r="AE472" s="75" t="s">
        <v>1466</v>
      </c>
      <c r="AF472" s="75" t="str">
        <f t="shared" si="87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80"/>
        <v/>
      </c>
      <c r="C473" s="85"/>
      <c r="D473" s="80" t="str">
        <f t="shared" si="81"/>
        <v/>
      </c>
      <c r="E473" s="118"/>
      <c r="F473" s="80" t="str">
        <f t="shared" si="82"/>
        <v/>
      </c>
      <c r="G473" s="80" t="str">
        <f t="shared" si="83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84"/>
        <v/>
      </c>
      <c r="S473" s="75" t="str">
        <f t="shared" si="85"/>
        <v/>
      </c>
      <c r="T473" s="75" t="str">
        <f t="shared" si="86"/>
        <v/>
      </c>
      <c r="AD473" s="75" t="s">
        <v>1467</v>
      </c>
      <c r="AE473" s="75" t="s">
        <v>1468</v>
      </c>
      <c r="AF473" s="75" t="str">
        <f t="shared" si="87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80"/>
        <v/>
      </c>
      <c r="C474" s="85"/>
      <c r="D474" s="80" t="str">
        <f t="shared" si="81"/>
        <v/>
      </c>
      <c r="E474" s="118"/>
      <c r="F474" s="80" t="str">
        <f t="shared" si="82"/>
        <v/>
      </c>
      <c r="G474" s="80" t="str">
        <f t="shared" si="83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84"/>
        <v/>
      </c>
      <c r="S474" s="75" t="str">
        <f t="shared" si="85"/>
        <v/>
      </c>
      <c r="T474" s="75" t="str">
        <f t="shared" si="86"/>
        <v/>
      </c>
      <c r="AD474" s="75" t="s">
        <v>1469</v>
      </c>
      <c r="AE474" s="75" t="s">
        <v>1470</v>
      </c>
      <c r="AF474" s="75" t="str">
        <f t="shared" si="87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80"/>
        <v/>
      </c>
      <c r="C475" s="85"/>
      <c r="D475" s="80" t="str">
        <f t="shared" si="81"/>
        <v/>
      </c>
      <c r="E475" s="118"/>
      <c r="F475" s="80" t="str">
        <f t="shared" si="82"/>
        <v/>
      </c>
      <c r="G475" s="80" t="str">
        <f t="shared" si="83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84"/>
        <v/>
      </c>
      <c r="S475" s="75" t="str">
        <f t="shared" si="85"/>
        <v/>
      </c>
      <c r="T475" s="75" t="str">
        <f t="shared" si="86"/>
        <v/>
      </c>
      <c r="AD475" s="75" t="s">
        <v>1471</v>
      </c>
      <c r="AE475" s="75" t="s">
        <v>1472</v>
      </c>
      <c r="AF475" s="75" t="str">
        <f t="shared" si="87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80"/>
        <v/>
      </c>
      <c r="C476" s="85"/>
      <c r="D476" s="80" t="str">
        <f t="shared" si="81"/>
        <v/>
      </c>
      <c r="E476" s="118"/>
      <c r="F476" s="80" t="str">
        <f t="shared" si="82"/>
        <v/>
      </c>
      <c r="G476" s="80" t="str">
        <f t="shared" si="83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84"/>
        <v/>
      </c>
      <c r="S476" s="75" t="str">
        <f t="shared" si="85"/>
        <v/>
      </c>
      <c r="T476" s="75" t="str">
        <f t="shared" si="86"/>
        <v/>
      </c>
      <c r="AD476" s="75" t="s">
        <v>1473</v>
      </c>
      <c r="AE476" s="75" t="s">
        <v>1474</v>
      </c>
      <c r="AF476" s="75" t="str">
        <f t="shared" si="87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80"/>
        <v/>
      </c>
      <c r="C477" s="85"/>
      <c r="D477" s="80" t="str">
        <f t="shared" si="81"/>
        <v/>
      </c>
      <c r="E477" s="118"/>
      <c r="F477" s="80" t="str">
        <f t="shared" si="82"/>
        <v/>
      </c>
      <c r="G477" s="80" t="str">
        <f t="shared" si="83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84"/>
        <v/>
      </c>
      <c r="S477" s="75" t="str">
        <f t="shared" si="85"/>
        <v/>
      </c>
      <c r="T477" s="75" t="str">
        <f t="shared" si="86"/>
        <v/>
      </c>
      <c r="AD477" s="75" t="s">
        <v>1475</v>
      </c>
      <c r="AE477" s="75" t="s">
        <v>1476</v>
      </c>
      <c r="AF477" s="75" t="str">
        <f t="shared" si="87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80"/>
        <v/>
      </c>
      <c r="C478" s="85"/>
      <c r="D478" s="80" t="str">
        <f t="shared" si="81"/>
        <v/>
      </c>
      <c r="E478" s="118"/>
      <c r="F478" s="80" t="str">
        <f t="shared" si="82"/>
        <v/>
      </c>
      <c r="G478" s="80" t="str">
        <f t="shared" si="83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84"/>
        <v/>
      </c>
      <c r="S478" s="75" t="str">
        <f t="shared" si="85"/>
        <v/>
      </c>
      <c r="T478" s="75" t="str">
        <f t="shared" si="86"/>
        <v/>
      </c>
      <c r="AD478" s="75" t="s">
        <v>1477</v>
      </c>
      <c r="AE478" s="75" t="s">
        <v>1478</v>
      </c>
      <c r="AF478" s="75" t="str">
        <f t="shared" si="87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80"/>
        <v/>
      </c>
      <c r="C479" s="85"/>
      <c r="D479" s="80" t="str">
        <f t="shared" si="81"/>
        <v/>
      </c>
      <c r="E479" s="118"/>
      <c r="F479" s="80" t="str">
        <f t="shared" si="82"/>
        <v/>
      </c>
      <c r="G479" s="80" t="str">
        <f t="shared" si="83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84"/>
        <v/>
      </c>
      <c r="S479" s="75" t="str">
        <f t="shared" si="85"/>
        <v/>
      </c>
      <c r="T479" s="75" t="str">
        <f t="shared" si="86"/>
        <v/>
      </c>
      <c r="AD479" s="75" t="s">
        <v>1479</v>
      </c>
      <c r="AE479" s="75" t="s">
        <v>1480</v>
      </c>
      <c r="AF479" s="75" t="str">
        <f t="shared" si="87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80"/>
        <v/>
      </c>
      <c r="C480" s="85"/>
      <c r="D480" s="80" t="str">
        <f t="shared" si="81"/>
        <v/>
      </c>
      <c r="E480" s="118"/>
      <c r="F480" s="80" t="str">
        <f t="shared" si="82"/>
        <v/>
      </c>
      <c r="G480" s="80" t="str">
        <f t="shared" si="83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84"/>
        <v/>
      </c>
      <c r="S480" s="75" t="str">
        <f t="shared" si="85"/>
        <v/>
      </c>
      <c r="T480" s="75" t="str">
        <f t="shared" si="86"/>
        <v/>
      </c>
      <c r="AD480" s="75" t="s">
        <v>1481</v>
      </c>
      <c r="AE480" s="75" t="s">
        <v>1482</v>
      </c>
      <c r="AF480" s="75" t="str">
        <f t="shared" si="87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80"/>
        <v/>
      </c>
      <c r="C481" s="85"/>
      <c r="D481" s="80" t="str">
        <f t="shared" si="81"/>
        <v/>
      </c>
      <c r="E481" s="118"/>
      <c r="F481" s="80" t="str">
        <f t="shared" si="82"/>
        <v/>
      </c>
      <c r="G481" s="80" t="str">
        <f t="shared" si="83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84"/>
        <v/>
      </c>
      <c r="S481" s="75" t="str">
        <f t="shared" si="85"/>
        <v/>
      </c>
      <c r="T481" s="75" t="str">
        <f t="shared" si="86"/>
        <v/>
      </c>
      <c r="AD481" s="75" t="s">
        <v>1483</v>
      </c>
      <c r="AE481" s="75" t="s">
        <v>1484</v>
      </c>
      <c r="AF481" s="75" t="str">
        <f t="shared" si="87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80"/>
        <v/>
      </c>
      <c r="C482" s="85"/>
      <c r="D482" s="80" t="str">
        <f t="shared" si="81"/>
        <v/>
      </c>
      <c r="E482" s="118"/>
      <c r="F482" s="80" t="str">
        <f t="shared" si="82"/>
        <v/>
      </c>
      <c r="G482" s="80" t="str">
        <f t="shared" si="83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84"/>
        <v/>
      </c>
      <c r="S482" s="75" t="str">
        <f t="shared" si="85"/>
        <v/>
      </c>
      <c r="T482" s="75" t="str">
        <f t="shared" si="86"/>
        <v/>
      </c>
      <c r="AD482" s="75" t="s">
        <v>1485</v>
      </c>
      <c r="AE482" s="75" t="s">
        <v>1486</v>
      </c>
      <c r="AF482" s="75" t="str">
        <f t="shared" si="87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80"/>
        <v/>
      </c>
      <c r="C483" s="85"/>
      <c r="D483" s="80" t="str">
        <f t="shared" si="81"/>
        <v/>
      </c>
      <c r="E483" s="118"/>
      <c r="F483" s="80" t="str">
        <f t="shared" si="82"/>
        <v/>
      </c>
      <c r="G483" s="80" t="str">
        <f t="shared" si="83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84"/>
        <v/>
      </c>
      <c r="S483" s="75" t="str">
        <f t="shared" si="85"/>
        <v/>
      </c>
      <c r="T483" s="75" t="str">
        <f t="shared" si="86"/>
        <v/>
      </c>
      <c r="AD483" s="75" t="s">
        <v>1487</v>
      </c>
      <c r="AE483" s="75" t="s">
        <v>1488</v>
      </c>
      <c r="AF483" s="75" t="str">
        <f t="shared" si="87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80"/>
        <v/>
      </c>
      <c r="C484" s="85"/>
      <c r="D484" s="80" t="str">
        <f t="shared" si="81"/>
        <v/>
      </c>
      <c r="E484" s="118"/>
      <c r="F484" s="80" t="str">
        <f t="shared" si="82"/>
        <v/>
      </c>
      <c r="G484" s="80" t="str">
        <f t="shared" si="83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84"/>
        <v/>
      </c>
      <c r="S484" s="75" t="str">
        <f t="shared" si="85"/>
        <v/>
      </c>
      <c r="T484" s="75" t="str">
        <f t="shared" si="86"/>
        <v/>
      </c>
      <c r="AD484" s="75" t="s">
        <v>1489</v>
      </c>
      <c r="AE484" s="75" t="s">
        <v>1490</v>
      </c>
      <c r="AF484" s="75" t="str">
        <f t="shared" si="87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80"/>
        <v/>
      </c>
      <c r="C485" s="85"/>
      <c r="D485" s="80" t="str">
        <f t="shared" si="81"/>
        <v/>
      </c>
      <c r="E485" s="118"/>
      <c r="F485" s="80" t="str">
        <f t="shared" si="82"/>
        <v/>
      </c>
      <c r="G485" s="80" t="str">
        <f t="shared" si="83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84"/>
        <v/>
      </c>
      <c r="S485" s="75" t="str">
        <f t="shared" si="85"/>
        <v/>
      </c>
      <c r="T485" s="75" t="str">
        <f t="shared" si="86"/>
        <v/>
      </c>
      <c r="AD485" s="75" t="s">
        <v>1491</v>
      </c>
      <c r="AE485" s="75" t="s">
        <v>1492</v>
      </c>
      <c r="AF485" s="75" t="str">
        <f t="shared" si="87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80"/>
        <v/>
      </c>
      <c r="C486" s="85"/>
      <c r="D486" s="80" t="str">
        <f t="shared" si="81"/>
        <v/>
      </c>
      <c r="E486" s="118"/>
      <c r="F486" s="80" t="str">
        <f t="shared" si="82"/>
        <v/>
      </c>
      <c r="G486" s="80" t="str">
        <f t="shared" si="83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84"/>
        <v/>
      </c>
      <c r="S486" s="75" t="str">
        <f t="shared" si="85"/>
        <v/>
      </c>
      <c r="T486" s="75" t="str">
        <f t="shared" si="86"/>
        <v/>
      </c>
      <c r="AD486" s="75" t="s">
        <v>1493</v>
      </c>
      <c r="AE486" s="75" t="s">
        <v>1494</v>
      </c>
      <c r="AF486" s="75" t="str">
        <f t="shared" si="87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80"/>
        <v/>
      </c>
      <c r="C487" s="85"/>
      <c r="D487" s="80" t="str">
        <f t="shared" si="81"/>
        <v/>
      </c>
      <c r="E487" s="118"/>
      <c r="F487" s="80" t="str">
        <f t="shared" si="82"/>
        <v/>
      </c>
      <c r="G487" s="80" t="str">
        <f t="shared" si="83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84"/>
        <v/>
      </c>
      <c r="S487" s="75" t="str">
        <f t="shared" si="85"/>
        <v/>
      </c>
      <c r="T487" s="75" t="str">
        <f t="shared" si="86"/>
        <v/>
      </c>
      <c r="AD487" s="75" t="s">
        <v>1495</v>
      </c>
      <c r="AE487" s="75" t="s">
        <v>1496</v>
      </c>
      <c r="AF487" s="75" t="str">
        <f t="shared" si="87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80"/>
        <v/>
      </c>
      <c r="C488" s="85"/>
      <c r="D488" s="80" t="str">
        <f t="shared" si="81"/>
        <v/>
      </c>
      <c r="E488" s="118"/>
      <c r="F488" s="80" t="str">
        <f t="shared" si="82"/>
        <v/>
      </c>
      <c r="G488" s="80" t="str">
        <f t="shared" si="83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84"/>
        <v/>
      </c>
      <c r="S488" s="75" t="str">
        <f t="shared" si="85"/>
        <v/>
      </c>
      <c r="T488" s="75" t="str">
        <f t="shared" si="86"/>
        <v/>
      </c>
      <c r="AD488" s="75" t="s">
        <v>1497</v>
      </c>
      <c r="AE488" s="75" t="s">
        <v>1498</v>
      </c>
      <c r="AF488" s="75" t="str">
        <f t="shared" si="87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80"/>
        <v/>
      </c>
      <c r="C489" s="85"/>
      <c r="D489" s="80" t="str">
        <f t="shared" si="81"/>
        <v/>
      </c>
      <c r="E489" s="118"/>
      <c r="F489" s="80" t="str">
        <f t="shared" si="82"/>
        <v/>
      </c>
      <c r="G489" s="80" t="str">
        <f t="shared" si="83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84"/>
        <v/>
      </c>
      <c r="S489" s="75" t="str">
        <f t="shared" si="85"/>
        <v/>
      </c>
      <c r="T489" s="75" t="str">
        <f t="shared" si="86"/>
        <v/>
      </c>
      <c r="AD489" s="75" t="s">
        <v>1499</v>
      </c>
      <c r="AE489" s="75" t="s">
        <v>1500</v>
      </c>
      <c r="AF489" s="75" t="str">
        <f t="shared" si="87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80"/>
        <v/>
      </c>
      <c r="C490" s="85"/>
      <c r="D490" s="80" t="str">
        <f t="shared" si="81"/>
        <v/>
      </c>
      <c r="E490" s="118"/>
      <c r="F490" s="80" t="str">
        <f t="shared" si="82"/>
        <v/>
      </c>
      <c r="G490" s="80" t="str">
        <f t="shared" si="83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84"/>
        <v/>
      </c>
      <c r="S490" s="75" t="str">
        <f t="shared" si="85"/>
        <v/>
      </c>
      <c r="T490" s="75" t="str">
        <f t="shared" si="86"/>
        <v/>
      </c>
      <c r="AD490" s="75" t="s">
        <v>1501</v>
      </c>
      <c r="AE490" s="75" t="s">
        <v>1502</v>
      </c>
      <c r="AF490" s="75" t="str">
        <f t="shared" si="87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80"/>
        <v/>
      </c>
      <c r="C491" s="85"/>
      <c r="D491" s="80" t="str">
        <f t="shared" si="81"/>
        <v/>
      </c>
      <c r="E491" s="118"/>
      <c r="F491" s="80" t="str">
        <f t="shared" si="82"/>
        <v/>
      </c>
      <c r="G491" s="80" t="str">
        <f t="shared" si="83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84"/>
        <v/>
      </c>
      <c r="S491" s="75" t="str">
        <f t="shared" si="85"/>
        <v/>
      </c>
      <c r="T491" s="75" t="str">
        <f t="shared" si="86"/>
        <v/>
      </c>
      <c r="AD491" s="75" t="s">
        <v>1503</v>
      </c>
      <c r="AE491" s="75" t="s">
        <v>1504</v>
      </c>
      <c r="AF491" s="75" t="str">
        <f t="shared" si="87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80"/>
        <v/>
      </c>
      <c r="C492" s="85"/>
      <c r="D492" s="80" t="str">
        <f t="shared" si="81"/>
        <v/>
      </c>
      <c r="E492" s="118"/>
      <c r="F492" s="80" t="str">
        <f t="shared" si="82"/>
        <v/>
      </c>
      <c r="G492" s="80" t="str">
        <f t="shared" si="83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84"/>
        <v/>
      </c>
      <c r="S492" s="75" t="str">
        <f t="shared" si="85"/>
        <v/>
      </c>
      <c r="T492" s="75" t="str">
        <f t="shared" si="86"/>
        <v/>
      </c>
      <c r="AD492" s="75" t="s">
        <v>1505</v>
      </c>
      <c r="AE492" s="75" t="s">
        <v>1506</v>
      </c>
      <c r="AF492" s="75" t="str">
        <f t="shared" si="87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80"/>
        <v/>
      </c>
      <c r="C493" s="85"/>
      <c r="D493" s="80" t="str">
        <f t="shared" si="81"/>
        <v/>
      </c>
      <c r="E493" s="118"/>
      <c r="F493" s="80" t="str">
        <f t="shared" si="82"/>
        <v/>
      </c>
      <c r="G493" s="80" t="str">
        <f t="shared" si="83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84"/>
        <v/>
      </c>
      <c r="S493" s="75" t="str">
        <f t="shared" si="85"/>
        <v/>
      </c>
      <c r="T493" s="75" t="str">
        <f t="shared" si="86"/>
        <v/>
      </c>
      <c r="AD493" s="75" t="s">
        <v>1507</v>
      </c>
      <c r="AE493" s="75" t="s">
        <v>1508</v>
      </c>
      <c r="AF493" s="75" t="str">
        <f t="shared" si="87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80"/>
        <v/>
      </c>
      <c r="C494" s="85"/>
      <c r="D494" s="80" t="str">
        <f t="shared" si="81"/>
        <v/>
      </c>
      <c r="E494" s="118"/>
      <c r="F494" s="80" t="str">
        <f t="shared" si="82"/>
        <v/>
      </c>
      <c r="G494" s="80" t="str">
        <f t="shared" si="83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84"/>
        <v/>
      </c>
      <c r="S494" s="75" t="str">
        <f t="shared" si="85"/>
        <v/>
      </c>
      <c r="T494" s="75" t="str">
        <f t="shared" si="86"/>
        <v/>
      </c>
      <c r="AD494" s="75" t="s">
        <v>1509</v>
      </c>
      <c r="AE494" s="75" t="s">
        <v>1510</v>
      </c>
      <c r="AF494" s="75" t="str">
        <f t="shared" si="87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80"/>
        <v/>
      </c>
      <c r="C495" s="85"/>
      <c r="D495" s="80" t="str">
        <f t="shared" si="81"/>
        <v/>
      </c>
      <c r="E495" s="118"/>
      <c r="F495" s="80" t="str">
        <f t="shared" si="82"/>
        <v/>
      </c>
      <c r="G495" s="80" t="str">
        <f t="shared" si="83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84"/>
        <v/>
      </c>
      <c r="S495" s="75" t="str">
        <f t="shared" si="85"/>
        <v/>
      </c>
      <c r="T495" s="75" t="str">
        <f t="shared" si="86"/>
        <v/>
      </c>
      <c r="AD495" s="75" t="s">
        <v>1511</v>
      </c>
      <c r="AE495" s="75" t="s">
        <v>1512</v>
      </c>
      <c r="AF495" s="75" t="str">
        <f t="shared" si="87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80"/>
        <v/>
      </c>
      <c r="C496" s="85"/>
      <c r="D496" s="80" t="str">
        <f t="shared" si="81"/>
        <v/>
      </c>
      <c r="E496" s="118"/>
      <c r="F496" s="80" t="str">
        <f t="shared" si="82"/>
        <v/>
      </c>
      <c r="G496" s="80" t="str">
        <f t="shared" si="83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84"/>
        <v/>
      </c>
      <c r="S496" s="75" t="str">
        <f t="shared" si="85"/>
        <v/>
      </c>
      <c r="T496" s="75" t="str">
        <f t="shared" si="86"/>
        <v/>
      </c>
      <c r="AD496" s="75" t="s">
        <v>1513</v>
      </c>
      <c r="AE496" s="75" t="s">
        <v>1514</v>
      </c>
      <c r="AF496" s="75" t="str">
        <f t="shared" si="87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80"/>
        <v/>
      </c>
      <c r="C497" s="85"/>
      <c r="D497" s="80" t="str">
        <f t="shared" si="81"/>
        <v/>
      </c>
      <c r="E497" s="118"/>
      <c r="F497" s="80" t="str">
        <f t="shared" si="82"/>
        <v/>
      </c>
      <c r="G497" s="80" t="str">
        <f t="shared" si="83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84"/>
        <v/>
      </c>
      <c r="S497" s="75" t="str">
        <f t="shared" si="85"/>
        <v/>
      </c>
      <c r="T497" s="75" t="str">
        <f t="shared" si="86"/>
        <v/>
      </c>
      <c r="AD497" s="75" t="s">
        <v>1515</v>
      </c>
      <c r="AE497" s="75" t="s">
        <v>1516</v>
      </c>
      <c r="AF497" s="75" t="str">
        <f t="shared" si="87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80"/>
        <v/>
      </c>
      <c r="C498" s="85"/>
      <c r="D498" s="80" t="str">
        <f t="shared" si="81"/>
        <v/>
      </c>
      <c r="E498" s="118"/>
      <c r="F498" s="80" t="str">
        <f t="shared" si="82"/>
        <v/>
      </c>
      <c r="G498" s="80" t="str">
        <f t="shared" si="83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84"/>
        <v/>
      </c>
      <c r="S498" s="75" t="str">
        <f t="shared" si="85"/>
        <v/>
      </c>
      <c r="T498" s="75" t="str">
        <f t="shared" si="86"/>
        <v/>
      </c>
      <c r="AD498" s="75" t="s">
        <v>1517</v>
      </c>
      <c r="AE498" s="75" t="s">
        <v>1518</v>
      </c>
      <c r="AF498" s="75" t="str">
        <f t="shared" si="87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80"/>
        <v/>
      </c>
      <c r="C499" s="85"/>
      <c r="D499" s="80" t="str">
        <f t="shared" si="81"/>
        <v/>
      </c>
      <c r="E499" s="118"/>
      <c r="F499" s="80" t="str">
        <f t="shared" si="82"/>
        <v/>
      </c>
      <c r="G499" s="80" t="str">
        <f t="shared" si="83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84"/>
        <v/>
      </c>
      <c r="S499" s="75" t="str">
        <f t="shared" si="85"/>
        <v/>
      </c>
      <c r="T499" s="75" t="str">
        <f t="shared" si="86"/>
        <v/>
      </c>
      <c r="AD499" s="75" t="s">
        <v>1519</v>
      </c>
      <c r="AE499" s="75" t="s">
        <v>1520</v>
      </c>
      <c r="AF499" s="75" t="str">
        <f t="shared" si="87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80"/>
        <v/>
      </c>
      <c r="C500" s="85"/>
      <c r="D500" s="80" t="str">
        <f t="shared" si="81"/>
        <v/>
      </c>
      <c r="E500" s="118"/>
      <c r="F500" s="80" t="str">
        <f t="shared" si="82"/>
        <v/>
      </c>
      <c r="G500" s="80" t="str">
        <f t="shared" si="83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84"/>
        <v/>
      </c>
      <c r="S500" s="75" t="str">
        <f t="shared" si="85"/>
        <v/>
      </c>
      <c r="T500" s="75" t="str">
        <f t="shared" si="86"/>
        <v/>
      </c>
      <c r="AD500" s="75" t="s">
        <v>1521</v>
      </c>
      <c r="AE500" s="75" t="s">
        <v>1522</v>
      </c>
      <c r="AF500" s="75" t="str">
        <f t="shared" si="87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80"/>
        <v/>
      </c>
      <c r="C501" s="85"/>
      <c r="D501" s="80" t="str">
        <f t="shared" si="81"/>
        <v/>
      </c>
      <c r="E501" s="118"/>
      <c r="F501" s="80" t="str">
        <f t="shared" si="82"/>
        <v/>
      </c>
      <c r="G501" s="80" t="str">
        <f t="shared" si="83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84"/>
        <v/>
      </c>
      <c r="S501" s="75" t="str">
        <f t="shared" si="85"/>
        <v/>
      </c>
      <c r="T501" s="75" t="str">
        <f t="shared" si="86"/>
        <v/>
      </c>
      <c r="AD501" s="75" t="s">
        <v>1523</v>
      </c>
      <c r="AE501" s="75" t="s">
        <v>1524</v>
      </c>
      <c r="AF501" s="75" t="str">
        <f t="shared" si="87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87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87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87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87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87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87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87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87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87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87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87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87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87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87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87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87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87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87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88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88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88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88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88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88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88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88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88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88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88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88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88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88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88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88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88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88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88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88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88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88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88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88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88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88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88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88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88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88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88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88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88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88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88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88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88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88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88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88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88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88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88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88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88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88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88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88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88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88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88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88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88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88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88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88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88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88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88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88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88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88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88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88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89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89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89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89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89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89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89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89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89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89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89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89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89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89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89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89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89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89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89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89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89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89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89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89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89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89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89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89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89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89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89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89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89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89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89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89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89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89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89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89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89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89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89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89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89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89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89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89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89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89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89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89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89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89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89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89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89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89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89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89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89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89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89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89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90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90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90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90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90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90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90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90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90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90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90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90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90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90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90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90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90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90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90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90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90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90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90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90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90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90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90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90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90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90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90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90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90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90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90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90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90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90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90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90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90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90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90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90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90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90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90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90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90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90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90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90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90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90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90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90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90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90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90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90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90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90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90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90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91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91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91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91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91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91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91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91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91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91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91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91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91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91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91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91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91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91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91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91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91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91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91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91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91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91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91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91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91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91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91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91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91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91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91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91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91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91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91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91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91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91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91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91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91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91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91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91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91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91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91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91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91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91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91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91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91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91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91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91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91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91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91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91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92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92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92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92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92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92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92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92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92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92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92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92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92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92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92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92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92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92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92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92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92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92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92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92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92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92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92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92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92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92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92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92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92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92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92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92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92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92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92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92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92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92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92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92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92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92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92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92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92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92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92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92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92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92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92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92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92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92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92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92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92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92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92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92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93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93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93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93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93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93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93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93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93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93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93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93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93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93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93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93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93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93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93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93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93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93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93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93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93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93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93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93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93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93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93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93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93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93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93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93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93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93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93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93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93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93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93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93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93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93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93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93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93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93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93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93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93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93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93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93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93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93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93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93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93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93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93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93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94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94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94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94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94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94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94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94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94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94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94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94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94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94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94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94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94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94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94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94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94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94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94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94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94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94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94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94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94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94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94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94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94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94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94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94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94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94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94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94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94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94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94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94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94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94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94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94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94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94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94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94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94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94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94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94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94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94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94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94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94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94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94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95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95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95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95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95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95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95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95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95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95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95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95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95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95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95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95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95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95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95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95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95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95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95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95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95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95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95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95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95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95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95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95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95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95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95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95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95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95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95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95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95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95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95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95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95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95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95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95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95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95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95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95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95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95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95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95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95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95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95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95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95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95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95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95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96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96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96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96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96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96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96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96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96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96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96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96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96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96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96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96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96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96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96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96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96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96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96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96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96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96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96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96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96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96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96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96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96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96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96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96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96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96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96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96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96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96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96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96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96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96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96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96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96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96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96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96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96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96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96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96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96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96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96"/>
        <v>K733069</v>
      </c>
      <c r="AG1090" s="75" t="str">
        <f>VLOOKUP(AF1090,AKT!$C$4:$E$324,3,FALSE)</f>
        <v>0150</v>
      </c>
    </row>
  </sheetData>
  <sheetProtection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43">
    <cfRule type="expression" dxfId="1" priority="2">
      <formula>IF(OR(C43=3691,C43=3692,C43=3693,C43=3694),1,0)</formula>
    </cfRule>
  </conditionalFormatting>
  <conditionalFormatting sqref="P49">
    <cfRule type="expression" dxfId="0" priority="1">
      <formula>IF(OR(C49=3691,C49=3692,C49=3693,C49=3694),1,0)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P3:P42 P44:P48 P50:P501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C28" activePane="bottomRight" state="frozen"/>
      <selection pane="topRight" activeCell="B1" sqref="B1"/>
      <selection pane="bottomLeft" activeCell="A7" sqref="A7"/>
      <selection pane="bottomRight" activeCell="J35" sqref="J3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61" t="s">
        <v>5081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</row>
    <row r="2" spans="1:21" ht="15.6" customHeight="1">
      <c r="A2" s="361"/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</row>
    <row r="3" spans="1:21" ht="15.6" customHeight="1">
      <c r="A3" s="361" t="s">
        <v>5082</v>
      </c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</row>
    <row r="4" spans="1:21" ht="15.6" customHeight="1">
      <c r="A4" s="361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</row>
    <row r="5" spans="1:21" ht="15.6" customHeight="1">
      <c r="A5" s="361" t="s">
        <v>5106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2096120</v>
      </c>
      <c r="D8" s="60">
        <f>+D30+D27</f>
        <v>1573191</v>
      </c>
      <c r="E8" s="60">
        <f>+E30+E27</f>
        <v>0</v>
      </c>
      <c r="F8" s="60">
        <f>+F30+F27</f>
        <v>97487</v>
      </c>
      <c r="G8" s="60">
        <f t="shared" ref="G8:U8" si="0">+G30+G27</f>
        <v>0</v>
      </c>
      <c r="H8" s="60">
        <f t="shared" si="0"/>
        <v>176500</v>
      </c>
      <c r="I8" s="60">
        <f>+I30+I27</f>
        <v>132196</v>
      </c>
      <c r="J8" s="60">
        <f t="shared" si="0"/>
        <v>51406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65340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183602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132196</v>
      </c>
      <c r="J10" s="120">
        <f>SUMIFS('Unos prihoda i primitaka'!$G$3:$G$501,'Unos prihoda i primitaka'!$C$3:$C$501,"=52",'Unos prihoda i primitaka'!$L$3:$L$501,"=63")</f>
        <v>51406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176500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176500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162827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97487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65340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1573191</v>
      </c>
      <c r="D25" s="120">
        <f>SUMIFS('Unos prihoda i primitaka'!$G$3:$G$501,'Unos prihoda i primitaka'!$C$3:$C$501,"=11",'Unos prihoda i primitaka'!$L$3:$L$501,"=67")</f>
        <v>1573191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2096120</v>
      </c>
      <c r="D27" s="3">
        <f t="shared" ref="D27:U27" si="2">SUM(D9:D26)</f>
        <v>1573191</v>
      </c>
      <c r="E27" s="3">
        <f t="shared" si="2"/>
        <v>0</v>
      </c>
      <c r="F27" s="3">
        <f t="shared" si="2"/>
        <v>97487</v>
      </c>
      <c r="G27" s="3">
        <f t="shared" si="2"/>
        <v>0</v>
      </c>
      <c r="H27" s="3">
        <f t="shared" si="2"/>
        <v>176500</v>
      </c>
      <c r="I27" s="3">
        <f t="shared" si="2"/>
        <v>132196</v>
      </c>
      <c r="J27" s="3">
        <f t="shared" si="2"/>
        <v>51406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65340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4907676</v>
      </c>
      <c r="D33" s="60">
        <f t="shared" ref="D33:U33" si="4">+D44+D41</f>
        <v>3258688</v>
      </c>
      <c r="E33" s="60">
        <f t="shared" si="4"/>
        <v>0</v>
      </c>
      <c r="F33" s="60">
        <f t="shared" si="4"/>
        <v>252005</v>
      </c>
      <c r="G33" s="60">
        <f t="shared" si="4"/>
        <v>0</v>
      </c>
      <c r="H33" s="60">
        <f t="shared" si="4"/>
        <v>1115015</v>
      </c>
      <c r="I33" s="60">
        <f t="shared" si="4"/>
        <v>142000</v>
      </c>
      <c r="J33" s="60">
        <f t="shared" si="4"/>
        <v>123168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14800</v>
      </c>
      <c r="T33" s="60">
        <f t="shared" si="4"/>
        <v>0</v>
      </c>
      <c r="U33" s="60">
        <f t="shared" si="4"/>
        <v>2000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265168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142000</v>
      </c>
      <c r="J35" s="120">
        <f>SUMIFS('Unos prihoda i primitaka'!$H$3:$H$501,'Unos prihoda i primitaka'!$C$3:$C$501,"=52",'Unos prihoda i primitaka'!$L$3:$L$501,"=63")</f>
        <v>123168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15020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15005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15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1115000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1115000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251800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237000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14800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3258688</v>
      </c>
      <c r="D39" s="120">
        <f>SUMIFS('Unos prihoda i primitaka'!$H$3:$H$501,'Unos prihoda i primitaka'!$C$3:$C$501,"=11",'Unos prihoda i primitaka'!$L$3:$L$501,"=67")</f>
        <v>3258688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4905676</v>
      </c>
      <c r="D41" s="3">
        <f t="shared" ref="D41:U41" si="6">SUM(D34:D40)</f>
        <v>3258688</v>
      </c>
      <c r="E41" s="3">
        <f t="shared" si="6"/>
        <v>0</v>
      </c>
      <c r="F41" s="3">
        <f t="shared" si="6"/>
        <v>252005</v>
      </c>
      <c r="G41" s="3">
        <f t="shared" si="6"/>
        <v>0</v>
      </c>
      <c r="H41" s="3">
        <f t="shared" si="6"/>
        <v>1115015</v>
      </c>
      <c r="I41" s="3">
        <f t="shared" si="6"/>
        <v>142000</v>
      </c>
      <c r="J41" s="3">
        <f t="shared" si="6"/>
        <v>123168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14800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2000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2000</v>
      </c>
    </row>
    <row r="44" spans="1:21" s="38" customFormat="1">
      <c r="A44" s="45" t="s">
        <v>249</v>
      </c>
      <c r="B44" s="46" t="s">
        <v>248</v>
      </c>
      <c r="C44" s="27">
        <f t="shared" si="5"/>
        <v>2000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2000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2436135</v>
      </c>
      <c r="D47" s="60">
        <f t="shared" ref="D47:U47" si="9">+D64+D61</f>
        <v>2013598</v>
      </c>
      <c r="E47" s="60">
        <f t="shared" si="9"/>
        <v>0</v>
      </c>
      <c r="F47" s="60">
        <f t="shared" si="9"/>
        <v>168065</v>
      </c>
      <c r="G47" s="60">
        <f t="shared" si="9"/>
        <v>0</v>
      </c>
      <c r="H47" s="60">
        <f t="shared" si="9"/>
        <v>166900</v>
      </c>
      <c r="I47" s="60">
        <f t="shared" si="9"/>
        <v>16008</v>
      </c>
      <c r="J47" s="60">
        <f t="shared" si="9"/>
        <v>55979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15585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71987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16008</v>
      </c>
      <c r="J52" s="120">
        <f>SUMIFS('Unos prihoda i primitaka'!$I$3:$I$501,'Unos prihoda i primitaka'!$C$3:$C$501,"=52",'Unos prihoda i primitaka'!$L$3:$L$501,"=63")</f>
        <v>55979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133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133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166900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166900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183517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167932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15585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2013598</v>
      </c>
      <c r="D59" s="120">
        <f>SUMIFS('Unos prihoda i primitaka'!$I$3:$I$501,'Unos prihoda i primitaka'!$C$3:$C$501,"=11",'Unos prihoda i primitaka'!$L$3:$L$501,"=67")</f>
        <v>2013598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2436135</v>
      </c>
      <c r="D61" s="3">
        <f t="shared" ref="D61:U61" si="10">SUM(D48:D60)</f>
        <v>2013598</v>
      </c>
      <c r="E61" s="3">
        <f t="shared" si="10"/>
        <v>0</v>
      </c>
      <c r="F61" s="3">
        <f t="shared" si="10"/>
        <v>168065</v>
      </c>
      <c r="G61" s="3">
        <f t="shared" si="10"/>
        <v>0</v>
      </c>
      <c r="H61" s="3">
        <f t="shared" si="10"/>
        <v>166900</v>
      </c>
      <c r="I61" s="3">
        <f t="shared" si="10"/>
        <v>16008</v>
      </c>
      <c r="J61" s="3">
        <f t="shared" si="10"/>
        <v>55979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15585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70" zoomScaleNormal="70" zoomScaleSheetLayoutView="80"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B85" sqref="B85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61" t="s">
        <v>5108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2298236</v>
      </c>
      <c r="D4" s="61">
        <f>D5+D32</f>
        <v>1479300</v>
      </c>
      <c r="E4" s="61">
        <f t="shared" ref="E4:V4" si="0">E5+E32</f>
        <v>0</v>
      </c>
      <c r="F4" s="61">
        <f t="shared" si="0"/>
        <v>120144</v>
      </c>
      <c r="G4" s="61">
        <f t="shared" si="0"/>
        <v>0</v>
      </c>
      <c r="H4" s="61">
        <f t="shared" si="0"/>
        <v>608180</v>
      </c>
      <c r="I4" s="61">
        <f t="shared" si="0"/>
        <v>20380</v>
      </c>
      <c r="J4" s="61">
        <f>J5+J32</f>
        <v>25765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44467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2241139</v>
      </c>
      <c r="D5" s="68">
        <f>+D6+D12+D17+D21+D25+D30+D31</f>
        <v>1475268</v>
      </c>
      <c r="E5" s="68">
        <f t="shared" ref="E5:V5" si="1">+E6+E12+E17+E21+E25+E30+E31</f>
        <v>0</v>
      </c>
      <c r="F5" s="68">
        <f t="shared" si="1"/>
        <v>120144</v>
      </c>
      <c r="G5" s="68">
        <f t="shared" si="1"/>
        <v>0</v>
      </c>
      <c r="H5" s="68">
        <f t="shared" si="1"/>
        <v>555115</v>
      </c>
      <c r="I5" s="68">
        <f t="shared" si="1"/>
        <v>20380</v>
      </c>
      <c r="J5" s="68">
        <f t="shared" si="1"/>
        <v>25765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44467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1761410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1354463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20737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320785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15933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10781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38711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455012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119456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94385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215984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4447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14984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5756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2628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1349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54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1225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20129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4968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15161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400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400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1560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1560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57097</v>
      </c>
      <c r="D32" s="69">
        <f>+D33+D34+D35+D36+D37</f>
        <v>4032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53065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57097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4032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53065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4866186</v>
      </c>
      <c r="D40" s="61">
        <f t="shared" ref="D40:V40" si="6">+D41+D49</f>
        <v>3258688</v>
      </c>
      <c r="E40" s="61">
        <f t="shared" si="6"/>
        <v>0</v>
      </c>
      <c r="F40" s="61">
        <f t="shared" si="6"/>
        <v>244950</v>
      </c>
      <c r="G40" s="61">
        <f t="shared" si="6"/>
        <v>0</v>
      </c>
      <c r="H40" s="61">
        <f t="shared" si="6"/>
        <v>1071792</v>
      </c>
      <c r="I40" s="61">
        <f t="shared" si="6"/>
        <v>161710</v>
      </c>
      <c r="J40" s="61">
        <f t="shared" si="6"/>
        <v>113246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14800</v>
      </c>
      <c r="T40" s="61">
        <f t="shared" si="6"/>
        <v>0</v>
      </c>
      <c r="U40" s="61">
        <f t="shared" si="6"/>
        <v>1000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4769929</v>
      </c>
      <c r="D41" s="68">
        <f t="shared" ref="D41:V41" si="7">+D42+D43+D44+D45+D46+D47+D48</f>
        <v>3231031</v>
      </c>
      <c r="E41" s="68">
        <f t="shared" si="7"/>
        <v>0</v>
      </c>
      <c r="F41" s="68">
        <f t="shared" si="7"/>
        <v>243450</v>
      </c>
      <c r="G41" s="68">
        <f t="shared" si="7"/>
        <v>0</v>
      </c>
      <c r="H41" s="68">
        <f t="shared" si="7"/>
        <v>1004692</v>
      </c>
      <c r="I41" s="68">
        <f t="shared" si="7"/>
        <v>161710</v>
      </c>
      <c r="J41" s="68">
        <f t="shared" si="7"/>
        <v>113246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14800</v>
      </c>
      <c r="T41" s="68">
        <f t="shared" si="7"/>
        <v>0</v>
      </c>
      <c r="U41" s="68">
        <f t="shared" si="7"/>
        <v>1000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3786446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2913976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36450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660950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106090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56280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12700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910993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314867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199000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307116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55620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31290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2100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1000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3614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2188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100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1326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2655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2655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61921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7900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31000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23021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2300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2300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2000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2000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96257</v>
      </c>
      <c r="D49" s="69">
        <f>+D50+D51+D52+D53+D54</f>
        <v>27657</v>
      </c>
      <c r="E49" s="69">
        <f t="shared" ref="E49" si="8">+E50+E51+E52+E53+E54</f>
        <v>0</v>
      </c>
      <c r="F49" s="69">
        <f t="shared" ref="F49" si="9">+F50+F51+F52+F53+F54</f>
        <v>1500</v>
      </c>
      <c r="G49" s="69">
        <f t="shared" ref="G49" si="10">+G50+G51+G52+G53+G54</f>
        <v>0</v>
      </c>
      <c r="H49" s="69">
        <f t="shared" ref="H49" si="11">+H50+H51+H52+H53+H54</f>
        <v>67100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96257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27657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1500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67100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2621636</v>
      </c>
      <c r="D57" s="61">
        <f>D58+D74</f>
        <v>1620950</v>
      </c>
      <c r="E57" s="61">
        <f t="shared" ref="E57:V57" si="27">E58+E74</f>
        <v>0</v>
      </c>
      <c r="F57" s="61">
        <f t="shared" si="27"/>
        <v>157936</v>
      </c>
      <c r="G57" s="61">
        <f t="shared" si="27"/>
        <v>0</v>
      </c>
      <c r="H57" s="61">
        <f t="shared" si="27"/>
        <v>753801</v>
      </c>
      <c r="I57" s="61">
        <f t="shared" si="27"/>
        <v>6889</v>
      </c>
      <c r="J57" s="61">
        <f t="shared" si="27"/>
        <v>70700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11360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2598422</v>
      </c>
      <c r="D58" s="68">
        <f>+D59+D64+D69+D70+D71+D72+D73</f>
        <v>1620950</v>
      </c>
      <c r="E58" s="68">
        <f t="shared" ref="E58" si="28">+E59+E64+E69+E70+E71+E72+E73</f>
        <v>0</v>
      </c>
      <c r="F58" s="68">
        <f t="shared" ref="F58" si="29">+F59+F64+F69+F70+F71+F72+F73</f>
        <v>157936</v>
      </c>
      <c r="G58" s="68">
        <f t="shared" ref="G58" si="30">+G59+G64+G69+G70+G71+G72+G73</f>
        <v>0</v>
      </c>
      <c r="H58" s="68">
        <f t="shared" ref="H58" si="31">+H59+H64+H69+H70+H71+H72+H73</f>
        <v>730587</v>
      </c>
      <c r="I58" s="68">
        <f t="shared" ref="I58" si="32">+I59+I64+I69+I70+I71+I72+I73</f>
        <v>6889</v>
      </c>
      <c r="J58" s="68">
        <f t="shared" ref="J58" si="33">+J59+J64+J69+J70+J71+J72+J73</f>
        <v>70700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11360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1999502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1542458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39832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368051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2831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34970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11360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564994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77991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116775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350666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4058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15504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2165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501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1664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930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930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30051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1329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9426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19296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780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780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23214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23214</v>
      </c>
      <c r="I74" s="69">
        <f t="shared" ref="I74" si="51">+I75+I76+I77+I78+I79</f>
        <v>0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23214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23214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H21" sqref="H21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61" t="s">
        <v>5110</v>
      </c>
      <c r="B1" s="361"/>
      <c r="C1" s="361"/>
      <c r="D1" s="361"/>
      <c r="E1" s="36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2298236</v>
      </c>
      <c r="D5" s="324">
        <f t="shared" ref="D5:E5" si="0">+D6+D9+D11+D14+D25+D28+D30</f>
        <v>4866186</v>
      </c>
      <c r="E5" s="324">
        <f t="shared" si="0"/>
        <v>2630755</v>
      </c>
    </row>
    <row r="6" spans="1:193">
      <c r="A6" s="297">
        <v>1</v>
      </c>
      <c r="B6" s="58" t="s">
        <v>5125</v>
      </c>
      <c r="C6" s="323">
        <f>+C7+C8</f>
        <v>1479300</v>
      </c>
      <c r="D6" s="323">
        <f t="shared" ref="D6:E6" si="1">+D7+D8</f>
        <v>3258688</v>
      </c>
      <c r="E6" s="323">
        <f t="shared" si="1"/>
        <v>1620950</v>
      </c>
    </row>
    <row r="7" spans="1:193">
      <c r="A7" s="294">
        <v>11</v>
      </c>
      <c r="B7" s="43" t="s">
        <v>5112</v>
      </c>
      <c r="C7" s="322">
        <f>+'A.2 RASHODI'!D4</f>
        <v>1479300</v>
      </c>
      <c r="D7" s="322">
        <f>+'A.2 RASHODI'!D40</f>
        <v>3258688</v>
      </c>
      <c r="E7" s="322">
        <f>+'A.2 RASHODI'!D57</f>
        <v>1620950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120144</v>
      </c>
      <c r="D9" s="323">
        <f t="shared" ref="D9:E9" si="2">+D10</f>
        <v>244950</v>
      </c>
      <c r="E9" s="323">
        <f t="shared" si="2"/>
        <v>157936</v>
      </c>
    </row>
    <row r="10" spans="1:193">
      <c r="A10" s="294">
        <v>31</v>
      </c>
      <c r="B10" s="43" t="s">
        <v>5113</v>
      </c>
      <c r="C10" s="322">
        <f>+'A.2 RASHODI'!F4</f>
        <v>120144</v>
      </c>
      <c r="D10" s="322">
        <f>+'A.2 RASHODI'!F40</f>
        <v>244950</v>
      </c>
      <c r="E10" s="322">
        <f>+'A.2 RASHODI'!F57</f>
        <v>157936</v>
      </c>
    </row>
    <row r="11" spans="1:193">
      <c r="A11" s="297">
        <v>4</v>
      </c>
      <c r="B11" s="58" t="s">
        <v>5127</v>
      </c>
      <c r="C11" s="323">
        <f>+C12+C13</f>
        <v>608180</v>
      </c>
      <c r="D11" s="323">
        <f t="shared" ref="D11:E11" si="3">+D12+D13</f>
        <v>1071792</v>
      </c>
      <c r="E11" s="323">
        <f t="shared" si="3"/>
        <v>753801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608180</v>
      </c>
      <c r="D13" s="322">
        <f>+'A.2 RASHODI'!H40</f>
        <v>1071792</v>
      </c>
      <c r="E13" s="322">
        <f>+'A.2 RASHODI'!H57</f>
        <v>753801</v>
      </c>
    </row>
    <row r="14" spans="1:193">
      <c r="A14" s="297">
        <v>5</v>
      </c>
      <c r="B14" s="58" t="s">
        <v>5128</v>
      </c>
      <c r="C14" s="323">
        <f>SUM(C15:C24)</f>
        <v>46145</v>
      </c>
      <c r="D14" s="323">
        <f t="shared" ref="D14:E14" si="4">SUM(D15:D24)</f>
        <v>274956</v>
      </c>
      <c r="E14" s="323">
        <f t="shared" si="4"/>
        <v>86708</v>
      </c>
    </row>
    <row r="15" spans="1:193">
      <c r="A15" s="294">
        <v>51</v>
      </c>
      <c r="B15" s="43" t="s">
        <v>5116</v>
      </c>
      <c r="C15" s="322">
        <f>+'A.2 RASHODI'!I4</f>
        <v>20380</v>
      </c>
      <c r="D15" s="322">
        <f>+'A.2 RASHODI'!I40</f>
        <v>161710</v>
      </c>
      <c r="E15" s="322">
        <f>+'A.1 PRIHODI'!I47</f>
        <v>16008</v>
      </c>
    </row>
    <row r="16" spans="1:193">
      <c r="A16" s="294">
        <v>52</v>
      </c>
      <c r="B16" s="43" t="s">
        <v>5117</v>
      </c>
      <c r="C16" s="322">
        <f>+'A.2 RASHODI'!J4</f>
        <v>25765</v>
      </c>
      <c r="D16" s="322">
        <f>+'A.2 RASHODI'!J40</f>
        <v>113246</v>
      </c>
      <c r="E16" s="322">
        <f>+'A.2 RASHODI'!J57</f>
        <v>70700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44467</v>
      </c>
      <c r="D25" s="323">
        <f t="shared" ref="D25:E25" si="5">+D26+D27</f>
        <v>14800</v>
      </c>
      <c r="E25" s="323">
        <f t="shared" si="5"/>
        <v>11360</v>
      </c>
    </row>
    <row r="26" spans="1:5">
      <c r="A26" s="294">
        <v>61</v>
      </c>
      <c r="B26" s="43" t="s">
        <v>1683</v>
      </c>
      <c r="C26" s="322">
        <f>+'A.2 RASHODI'!S4</f>
        <v>44467</v>
      </c>
      <c r="D26" s="322">
        <f>+'A.2 RASHODI'!S40</f>
        <v>14800</v>
      </c>
      <c r="E26" s="322">
        <f>+'A.2 RASHODI'!S57</f>
        <v>11360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1000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RASHODI'!U40</f>
        <v>1000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C70" sqref="C70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61" t="s">
        <v>5132</v>
      </c>
      <c r="B1" s="361"/>
      <c r="C1" s="361"/>
      <c r="D1" s="361"/>
      <c r="E1" s="36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2297017</v>
      </c>
      <c r="D5" s="61">
        <f t="shared" ref="D5:E5" si="0">+D6+D15+D21+D28+D38+D45+D52+D59+D66+D75</f>
        <v>4724946</v>
      </c>
      <c r="E5" s="61">
        <f t="shared" si="0"/>
        <v>2616080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2297017</v>
      </c>
      <c r="D66" s="330">
        <f>SUM(D67:D74)</f>
        <v>4724946</v>
      </c>
      <c r="E66" s="330">
        <f>SUM(E67:E74)</f>
        <v>2616080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1069970</v>
      </c>
      <c r="D70" s="322">
        <f>SUMIF('Unos rashoda i izdataka'!$R$3:$R$501,'A.4 RASHODI FUNK'!$A70,'Unos rashoda i izdataka'!$K$3:$K$501)+SUMIF('Unos rashoda P4'!$T$3:$T$501,'A.4 RASHODI FUNK'!$A70,'Unos rashoda P4'!$I$3:$I$501)</f>
        <v>2272004</v>
      </c>
      <c r="E70" s="322">
        <f>SUMIF('Unos rashoda i izdataka'!$R$3:$R$501,'A.4 RASHODI FUNK'!$A70,'Unos rashoda i izdataka'!$L$3:$L$501)+SUMIF('Unos rashoda P4'!$T$3:$T$501,'A.4 RASHODI FUNK'!$A70,'Unos rashoda P4'!$J$3:$J$501)</f>
        <v>1319993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1227047</v>
      </c>
      <c r="D72" s="322">
        <f>SUMIF('Unos rashoda i izdataka'!$R$3:$R$501,'A.4 RASHODI FUNK'!$A72,'Unos rashoda i izdataka'!$K$3:$K$501)+SUMIF('Unos rashoda P4'!$T$3:$T$501,'A.4 RASHODI FUNK'!$A72,'Unos rashoda P4'!$I$3:$I$501)</f>
        <v>2452942</v>
      </c>
      <c r="E72" s="322">
        <f>SUMIF('Unos rashoda i izdataka'!$R$3:$R$501,'A.4 RASHODI FUNK'!$A72,'Unos rashoda i izdataka'!$L$3:$L$501)+SUMIF('Unos rashoda P4'!$T$3:$T$501,'A.4 RASHODI FUNK'!$A72,'Unos rashoda P4'!$J$3:$J$501)</f>
        <v>1296087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61" t="s">
        <v>5109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62" t="s">
        <v>236</v>
      </c>
      <c r="B4" s="363"/>
      <c r="C4" s="364" t="s">
        <v>5268</v>
      </c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6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62" t="s">
        <v>236</v>
      </c>
      <c r="B15" s="363"/>
      <c r="C15" s="364" t="s">
        <v>5269</v>
      </c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6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62" t="s">
        <v>236</v>
      </c>
      <c r="B26" s="363"/>
      <c r="C26" s="364" t="s">
        <v>5267</v>
      </c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  <c r="S26" s="365"/>
      <c r="T26" s="366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2022-09-18T21:57:43Z</cp:lastPrinted>
  <dcterms:created xsi:type="dcterms:W3CDTF">2018-09-10T07:36:17Z</dcterms:created>
  <dcterms:modified xsi:type="dcterms:W3CDTF">2023-08-03T09:42:29Z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