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laudija\Desktop\"/>
    </mc:Choice>
  </mc:AlternateContent>
  <xr:revisionPtr revIDLastSave="0" documentId="8_{444EAA3D-F4DB-4015-A48E-6B80FA079CE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" i="4" l="1"/>
  <c r="H19" i="4"/>
  <c r="G19" i="4"/>
  <c r="H6" i="4" l="1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H106" i="17"/>
  <c r="F106" i="17"/>
  <c r="D106" i="17"/>
  <c r="B106" i="17"/>
  <c r="A106" i="17"/>
  <c r="H105" i="17"/>
  <c r="F105" i="17"/>
  <c r="D105" i="17"/>
  <c r="H104" i="17"/>
  <c r="F104" i="17"/>
  <c r="D104" i="17"/>
  <c r="B104" i="17"/>
  <c r="A104" i="17"/>
  <c r="H103" i="17"/>
  <c r="F103" i="17"/>
  <c r="D103" i="17"/>
  <c r="H102" i="17"/>
  <c r="F102" i="17"/>
  <c r="D102" i="17"/>
  <c r="H101" i="17"/>
  <c r="F101" i="17"/>
  <c r="D101" i="17"/>
  <c r="H100" i="17"/>
  <c r="F100" i="17"/>
  <c r="D100" i="17"/>
  <c r="H99" i="17"/>
  <c r="F99" i="17"/>
  <c r="D99" i="17"/>
  <c r="H98" i="17"/>
  <c r="F98" i="17"/>
  <c r="D98" i="17"/>
  <c r="B98" i="17"/>
  <c r="A98" i="17"/>
  <c r="H97" i="17"/>
  <c r="F97" i="17"/>
  <c r="D97" i="17"/>
  <c r="H96" i="17"/>
  <c r="F96" i="17"/>
  <c r="D96" i="17"/>
  <c r="H95" i="17"/>
  <c r="F95" i="17"/>
  <c r="D95" i="17"/>
  <c r="H94" i="17"/>
  <c r="F94" i="17"/>
  <c r="D94" i="17"/>
  <c r="H93" i="17"/>
  <c r="F93" i="17"/>
  <c r="D93" i="17"/>
  <c r="H92" i="17"/>
  <c r="F92" i="17"/>
  <c r="D92" i="17"/>
  <c r="H91" i="17"/>
  <c r="F91" i="17"/>
  <c r="D91" i="17"/>
  <c r="H90" i="17"/>
  <c r="F90" i="17"/>
  <c r="D90" i="17"/>
  <c r="H89" i="17"/>
  <c r="F89" i="17"/>
  <c r="D89" i="17"/>
  <c r="H88" i="17"/>
  <c r="F88" i="17"/>
  <c r="D88" i="17"/>
  <c r="H87" i="17"/>
  <c r="F87" i="17"/>
  <c r="D87" i="17"/>
  <c r="H86" i="17"/>
  <c r="F86" i="17"/>
  <c r="D86" i="17"/>
  <c r="H85" i="17"/>
  <c r="F85" i="17"/>
  <c r="D85" i="17"/>
  <c r="H84" i="17"/>
  <c r="F84" i="17"/>
  <c r="D84" i="17"/>
  <c r="H83" i="17"/>
  <c r="F83" i="17"/>
  <c r="D83" i="17"/>
  <c r="H82" i="17"/>
  <c r="F82" i="17"/>
  <c r="D82" i="17"/>
  <c r="H81" i="17"/>
  <c r="F81" i="17"/>
  <c r="D81" i="17"/>
  <c r="H80" i="17"/>
  <c r="F80" i="17"/>
  <c r="D80" i="17"/>
  <c r="H79" i="17"/>
  <c r="F79" i="17"/>
  <c r="D79" i="17"/>
  <c r="H78" i="17"/>
  <c r="F78" i="17"/>
  <c r="D78" i="17"/>
  <c r="H77" i="17"/>
  <c r="F77" i="17"/>
  <c r="D77" i="17"/>
  <c r="H76" i="17"/>
  <c r="F76" i="17"/>
  <c r="D76" i="17"/>
  <c r="H75" i="17"/>
  <c r="F75" i="17"/>
  <c r="D75" i="17"/>
  <c r="H74" i="17"/>
  <c r="F74" i="17"/>
  <c r="D74" i="17"/>
  <c r="H73" i="17"/>
  <c r="F73" i="17"/>
  <c r="D73" i="17"/>
  <c r="H72" i="17"/>
  <c r="F72" i="17"/>
  <c r="D72" i="17"/>
  <c r="H71" i="17"/>
  <c r="F71" i="17"/>
  <c r="D71" i="17"/>
  <c r="H70" i="17"/>
  <c r="F70" i="17"/>
  <c r="D70" i="17"/>
  <c r="H69" i="17"/>
  <c r="F69" i="17"/>
  <c r="D69" i="17"/>
  <c r="H68" i="17"/>
  <c r="F68" i="17"/>
  <c r="D68" i="17"/>
  <c r="H67" i="17"/>
  <c r="F67" i="17"/>
  <c r="D67" i="17"/>
  <c r="H66" i="17"/>
  <c r="F66" i="17"/>
  <c r="D66" i="17"/>
  <c r="H65" i="17"/>
  <c r="F65" i="17"/>
  <c r="D65" i="17"/>
  <c r="H64" i="17"/>
  <c r="F64" i="17"/>
  <c r="D64" i="17"/>
  <c r="H63" i="17"/>
  <c r="F63" i="17"/>
  <c r="D63" i="17"/>
  <c r="H62" i="17"/>
  <c r="F62" i="17"/>
  <c r="D62" i="17"/>
  <c r="H61" i="17"/>
  <c r="F61" i="17"/>
  <c r="D61" i="17"/>
  <c r="H60" i="17"/>
  <c r="F60" i="17"/>
  <c r="D60" i="17"/>
  <c r="H59" i="17"/>
  <c r="F59" i="17"/>
  <c r="D59" i="17"/>
  <c r="H58" i="17"/>
  <c r="F58" i="17"/>
  <c r="D58" i="17"/>
  <c r="H57" i="17"/>
  <c r="F57" i="17"/>
  <c r="D57" i="17"/>
  <c r="H56" i="17"/>
  <c r="F56" i="17"/>
  <c r="D56" i="17"/>
  <c r="H55" i="17"/>
  <c r="F55" i="17"/>
  <c r="D55" i="17"/>
  <c r="H54" i="17"/>
  <c r="F54" i="17"/>
  <c r="D54" i="17"/>
  <c r="H53" i="17"/>
  <c r="F53" i="17"/>
  <c r="D53" i="17"/>
  <c r="H52" i="17"/>
  <c r="F52" i="17"/>
  <c r="D52" i="17"/>
  <c r="H51" i="17"/>
  <c r="F51" i="17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L10" i="12"/>
  <c r="L11" i="12"/>
  <c r="B10" i="17" s="1"/>
  <c r="L12" i="12"/>
  <c r="L13" i="12"/>
  <c r="A101" i="17" s="1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B12" i="4" s="1"/>
  <c r="A47" i="17" l="1"/>
  <c r="B50" i="17"/>
  <c r="A55" i="17"/>
  <c r="B58" i="17"/>
  <c r="A63" i="17"/>
  <c r="B66" i="17"/>
  <c r="A71" i="17"/>
  <c r="B74" i="17"/>
  <c r="A79" i="17"/>
  <c r="B82" i="17"/>
  <c r="A87" i="17"/>
  <c r="B90" i="17"/>
  <c r="A95" i="17"/>
  <c r="A103" i="17"/>
  <c r="A6" i="4"/>
  <c r="B9" i="4"/>
  <c r="A14" i="4"/>
  <c r="A21" i="17"/>
  <c r="B24" i="17"/>
  <c r="B32" i="17"/>
  <c r="B88" i="17"/>
  <c r="B96" i="17"/>
  <c r="A23" i="17"/>
  <c r="B26" i="17"/>
  <c r="A31" i="17"/>
  <c r="A44" i="17"/>
  <c r="B47" i="17"/>
  <c r="A52" i="17"/>
  <c r="B55" i="17"/>
  <c r="A60" i="17"/>
  <c r="B63" i="17"/>
  <c r="A68" i="17"/>
  <c r="B71" i="17"/>
  <c r="A76" i="17"/>
  <c r="B79" i="17"/>
  <c r="A84" i="17"/>
  <c r="B87" i="17"/>
  <c r="A92" i="17"/>
  <c r="B95" i="17"/>
  <c r="A100" i="17"/>
  <c r="B103" i="17"/>
  <c r="A3" i="4"/>
  <c r="B6" i="4"/>
  <c r="A11" i="4"/>
  <c r="B14" i="4"/>
  <c r="A61" i="17"/>
  <c r="B64" i="17"/>
  <c r="A69" i="17"/>
  <c r="B72" i="17"/>
  <c r="A77" i="17"/>
  <c r="A20" i="17"/>
  <c r="B23" i="17"/>
  <c r="A28" i="17"/>
  <c r="B31" i="17"/>
  <c r="A9" i="17"/>
  <c r="B12" i="17"/>
  <c r="A17" i="17"/>
  <c r="B20" i="17"/>
  <c r="A25" i="17"/>
  <c r="B28" i="17"/>
  <c r="A33" i="17"/>
  <c r="B36" i="17"/>
  <c r="A41" i="17"/>
  <c r="B44" i="17"/>
  <c r="A49" i="17"/>
  <c r="B52" i="17"/>
  <c r="A57" i="17"/>
  <c r="B60" i="17"/>
  <c r="A65" i="17"/>
  <c r="B68" i="17"/>
  <c r="A73" i="17"/>
  <c r="B76" i="17"/>
  <c r="A81" i="17"/>
  <c r="B84" i="17"/>
  <c r="A89" i="17"/>
  <c r="B92" i="17"/>
  <c r="A97" i="17"/>
  <c r="B100" i="17"/>
  <c r="A105" i="17"/>
  <c r="B3" i="4"/>
  <c r="A8" i="4"/>
  <c r="B11" i="4"/>
  <c r="A16" i="4"/>
  <c r="B40" i="17"/>
  <c r="A45" i="17"/>
  <c r="B48" i="17"/>
  <c r="A53" i="17"/>
  <c r="B56" i="17"/>
  <c r="A39" i="17"/>
  <c r="B42" i="17"/>
  <c r="A12" i="17"/>
  <c r="A36" i="17"/>
  <c r="B39" i="17"/>
  <c r="B4" i="17"/>
  <c r="A6" i="17"/>
  <c r="B9" i="17"/>
  <c r="A14" i="17"/>
  <c r="B17" i="17"/>
  <c r="A22" i="17"/>
  <c r="B25" i="17"/>
  <c r="A30" i="17"/>
  <c r="B33" i="17"/>
  <c r="A38" i="17"/>
  <c r="B41" i="17"/>
  <c r="A46" i="17"/>
  <c r="B49" i="17"/>
  <c r="A54" i="17"/>
  <c r="B57" i="17"/>
  <c r="A62" i="17"/>
  <c r="B65" i="17"/>
  <c r="A70" i="17"/>
  <c r="B73" i="17"/>
  <c r="A78" i="17"/>
  <c r="B81" i="17"/>
  <c r="A86" i="17"/>
  <c r="B89" i="17"/>
  <c r="A94" i="17"/>
  <c r="B97" i="17"/>
  <c r="A102" i="17"/>
  <c r="B105" i="17"/>
  <c r="A5" i="4"/>
  <c r="B8" i="4"/>
  <c r="A13" i="4"/>
  <c r="B16" i="4"/>
  <c r="A15" i="17"/>
  <c r="B18" i="17"/>
  <c r="B34" i="17"/>
  <c r="A4" i="17"/>
  <c r="B7" i="17"/>
  <c r="B15" i="17"/>
  <c r="B6" i="17"/>
  <c r="A11" i="17"/>
  <c r="B14" i="17"/>
  <c r="A19" i="17"/>
  <c r="B22" i="17"/>
  <c r="A27" i="17"/>
  <c r="B30" i="17"/>
  <c r="A35" i="17"/>
  <c r="B38" i="17"/>
  <c r="A43" i="17"/>
  <c r="B46" i="17"/>
  <c r="A51" i="17"/>
  <c r="B54" i="17"/>
  <c r="A59" i="17"/>
  <c r="B62" i="17"/>
  <c r="A67" i="17"/>
  <c r="B70" i="17"/>
  <c r="A75" i="17"/>
  <c r="B78" i="17"/>
  <c r="A83" i="17"/>
  <c r="B86" i="17"/>
  <c r="A91" i="17"/>
  <c r="B94" i="17"/>
  <c r="A99" i="17"/>
  <c r="B102" i="17"/>
  <c r="A107" i="17"/>
  <c r="B5" i="4"/>
  <c r="A10" i="4"/>
  <c r="B13" i="4"/>
  <c r="A37" i="17"/>
  <c r="A85" i="17"/>
  <c r="A93" i="17"/>
  <c r="B3" i="17"/>
  <c r="A7" i="17"/>
  <c r="A8" i="17"/>
  <c r="B11" i="17"/>
  <c r="A16" i="17"/>
  <c r="B19" i="17"/>
  <c r="A24" i="17"/>
  <c r="B27" i="17"/>
  <c r="A32" i="17"/>
  <c r="B35" i="17"/>
  <c r="A40" i="17"/>
  <c r="B43" i="17"/>
  <c r="A48" i="17"/>
  <c r="B51" i="17"/>
  <c r="A56" i="17"/>
  <c r="B59" i="17"/>
  <c r="A64" i="17"/>
  <c r="B67" i="17"/>
  <c r="A72" i="17"/>
  <c r="B75" i="17"/>
  <c r="A80" i="17"/>
  <c r="B83" i="17"/>
  <c r="A88" i="17"/>
  <c r="B91" i="17"/>
  <c r="A96" i="17"/>
  <c r="B99" i="17"/>
  <c r="B107" i="17"/>
  <c r="A7" i="4"/>
  <c r="B10" i="4"/>
  <c r="A15" i="4"/>
  <c r="A4" i="4"/>
  <c r="B7" i="4"/>
  <c r="A12" i="4"/>
  <c r="B15" i="4"/>
  <c r="A5" i="17"/>
  <c r="B8" i="17"/>
  <c r="A13" i="17"/>
  <c r="B16" i="17"/>
  <c r="A29" i="17"/>
  <c r="B80" i="17"/>
  <c r="A3" i="17"/>
  <c r="B5" i="17"/>
  <c r="A10" i="17"/>
  <c r="B13" i="17"/>
  <c r="A18" i="17"/>
  <c r="B21" i="17"/>
  <c r="A26" i="17"/>
  <c r="B29" i="17"/>
  <c r="A34" i="17"/>
  <c r="B37" i="17"/>
  <c r="A42" i="17"/>
  <c r="B45" i="17"/>
  <c r="A50" i="17"/>
  <c r="B53" i="17"/>
  <c r="A58" i="17"/>
  <c r="B61" i="17"/>
  <c r="A66" i="17"/>
  <c r="B69" i="17"/>
  <c r="A74" i="17"/>
  <c r="B77" i="17"/>
  <c r="A82" i="17"/>
  <c r="B85" i="17"/>
  <c r="A90" i="17"/>
  <c r="B93" i="17"/>
  <c r="B101" i="17"/>
  <c r="B4" i="4"/>
  <c r="A9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U108" i="14"/>
  <c r="R108" i="14"/>
  <c r="Q108" i="14"/>
  <c r="P108" i="14"/>
  <c r="O108" i="14"/>
  <c r="N108" i="14"/>
  <c r="M108" i="14"/>
  <c r="H108" i="14"/>
  <c r="F108" i="14"/>
  <c r="W107" i="14"/>
  <c r="U107" i="14"/>
  <c r="R107" i="14"/>
  <c r="Q107" i="14"/>
  <c r="P107" i="14"/>
  <c r="O107" i="14"/>
  <c r="N107" i="14"/>
  <c r="M107" i="14"/>
  <c r="H107" i="14"/>
  <c r="F107" i="14"/>
  <c r="W105" i="14"/>
  <c r="U105" i="14"/>
  <c r="R105" i="14"/>
  <c r="Q105" i="14"/>
  <c r="P105" i="14"/>
  <c r="O105" i="14"/>
  <c r="N105" i="14"/>
  <c r="M105" i="14"/>
  <c r="H105" i="14"/>
  <c r="F105" i="14"/>
  <c r="W104" i="14"/>
  <c r="U104" i="14"/>
  <c r="R104" i="14"/>
  <c r="Q104" i="14"/>
  <c r="P104" i="14"/>
  <c r="O104" i="14"/>
  <c r="N104" i="14"/>
  <c r="M104" i="14"/>
  <c r="H104" i="14"/>
  <c r="F104" i="14"/>
  <c r="W103" i="14"/>
  <c r="U103" i="14"/>
  <c r="R103" i="14"/>
  <c r="Q103" i="14"/>
  <c r="P103" i="14"/>
  <c r="O103" i="14"/>
  <c r="N103" i="14"/>
  <c r="M103" i="14"/>
  <c r="H103" i="14"/>
  <c r="F103" i="14"/>
  <c r="W102" i="14"/>
  <c r="U102" i="14"/>
  <c r="R102" i="14"/>
  <c r="Q102" i="14"/>
  <c r="P102" i="14"/>
  <c r="O102" i="14"/>
  <c r="N102" i="14"/>
  <c r="M102" i="14"/>
  <c r="H102" i="14"/>
  <c r="F102" i="14"/>
  <c r="W101" i="14"/>
  <c r="U101" i="14"/>
  <c r="R101" i="14"/>
  <c r="Q101" i="14"/>
  <c r="P101" i="14"/>
  <c r="O101" i="14"/>
  <c r="N101" i="14"/>
  <c r="M101" i="14"/>
  <c r="H101" i="14"/>
  <c r="F101" i="14"/>
  <c r="W99" i="14"/>
  <c r="U99" i="14"/>
  <c r="R99" i="14"/>
  <c r="Q99" i="14"/>
  <c r="P99" i="14"/>
  <c r="O99" i="14"/>
  <c r="N99" i="14"/>
  <c r="M99" i="14"/>
  <c r="H99" i="14"/>
  <c r="F99" i="14"/>
  <c r="W98" i="14"/>
  <c r="U98" i="14"/>
  <c r="R98" i="14"/>
  <c r="Q98" i="14"/>
  <c r="P98" i="14"/>
  <c r="O98" i="14"/>
  <c r="N98" i="14"/>
  <c r="M98" i="14"/>
  <c r="H98" i="14"/>
  <c r="F98" i="14"/>
  <c r="W97" i="14"/>
  <c r="U97" i="14"/>
  <c r="R97" i="14"/>
  <c r="Q97" i="14"/>
  <c r="P97" i="14"/>
  <c r="O97" i="14"/>
  <c r="N97" i="14"/>
  <c r="M97" i="14"/>
  <c r="H97" i="14"/>
  <c r="F97" i="14"/>
  <c r="W96" i="14"/>
  <c r="U96" i="14"/>
  <c r="R96" i="14"/>
  <c r="Q96" i="14"/>
  <c r="P96" i="14"/>
  <c r="O96" i="14"/>
  <c r="N96" i="14"/>
  <c r="M96" i="14"/>
  <c r="H96" i="14"/>
  <c r="F96" i="14"/>
  <c r="W95" i="14"/>
  <c r="U95" i="14"/>
  <c r="R95" i="14"/>
  <c r="Q95" i="14"/>
  <c r="P95" i="14"/>
  <c r="O95" i="14"/>
  <c r="N95" i="14"/>
  <c r="M95" i="14"/>
  <c r="H95" i="14"/>
  <c r="F95" i="14"/>
  <c r="W94" i="14"/>
  <c r="U94" i="14"/>
  <c r="R94" i="14"/>
  <c r="Q94" i="14"/>
  <c r="P94" i="14"/>
  <c r="O94" i="14"/>
  <c r="N94" i="14"/>
  <c r="M94" i="14"/>
  <c r="H94" i="14"/>
  <c r="F94" i="14"/>
  <c r="W93" i="14"/>
  <c r="U93" i="14"/>
  <c r="R93" i="14"/>
  <c r="Q93" i="14"/>
  <c r="P93" i="14"/>
  <c r="O93" i="14"/>
  <c r="N93" i="14"/>
  <c r="M93" i="14"/>
  <c r="H93" i="14"/>
  <c r="F93" i="14"/>
  <c r="W88" i="14"/>
  <c r="U88" i="14"/>
  <c r="R88" i="14"/>
  <c r="Q88" i="14"/>
  <c r="P88" i="14"/>
  <c r="O88" i="14"/>
  <c r="N88" i="14"/>
  <c r="M88" i="14"/>
  <c r="H88" i="14"/>
  <c r="F88" i="14"/>
  <c r="W87" i="14"/>
  <c r="U87" i="14"/>
  <c r="R87" i="14"/>
  <c r="Q87" i="14"/>
  <c r="P87" i="14"/>
  <c r="O87" i="14"/>
  <c r="N87" i="14"/>
  <c r="M87" i="14"/>
  <c r="H87" i="14"/>
  <c r="F87" i="14"/>
  <c r="W85" i="14"/>
  <c r="U85" i="14"/>
  <c r="R85" i="14"/>
  <c r="Q85" i="14"/>
  <c r="P85" i="14"/>
  <c r="O85" i="14"/>
  <c r="N85" i="14"/>
  <c r="M85" i="14"/>
  <c r="H85" i="14"/>
  <c r="F85" i="14"/>
  <c r="W84" i="14"/>
  <c r="U84" i="14"/>
  <c r="R84" i="14"/>
  <c r="Q84" i="14"/>
  <c r="P84" i="14"/>
  <c r="O84" i="14"/>
  <c r="N84" i="14"/>
  <c r="M84" i="14"/>
  <c r="H84" i="14"/>
  <c r="F84" i="14"/>
  <c r="W83" i="14"/>
  <c r="U83" i="14"/>
  <c r="R83" i="14"/>
  <c r="Q83" i="14"/>
  <c r="P83" i="14"/>
  <c r="O83" i="14"/>
  <c r="N83" i="14"/>
  <c r="M83" i="14"/>
  <c r="H83" i="14"/>
  <c r="F83" i="14"/>
  <c r="W82" i="14"/>
  <c r="U82" i="14"/>
  <c r="R82" i="14"/>
  <c r="Q82" i="14"/>
  <c r="P82" i="14"/>
  <c r="O82" i="14"/>
  <c r="N82" i="14"/>
  <c r="M82" i="14"/>
  <c r="H82" i="14"/>
  <c r="F82" i="14"/>
  <c r="W81" i="14"/>
  <c r="U81" i="14"/>
  <c r="R81" i="14"/>
  <c r="Q81" i="14"/>
  <c r="P81" i="14"/>
  <c r="O81" i="14"/>
  <c r="N81" i="14"/>
  <c r="M81" i="14"/>
  <c r="H81" i="14"/>
  <c r="F81" i="14"/>
  <c r="W79" i="14"/>
  <c r="U79" i="14"/>
  <c r="R79" i="14"/>
  <c r="Q79" i="14"/>
  <c r="P79" i="14"/>
  <c r="O79" i="14"/>
  <c r="N79" i="14"/>
  <c r="M79" i="14"/>
  <c r="H79" i="14"/>
  <c r="F79" i="14"/>
  <c r="W78" i="14"/>
  <c r="U78" i="14"/>
  <c r="R78" i="14"/>
  <c r="Q78" i="14"/>
  <c r="P78" i="14"/>
  <c r="O78" i="14"/>
  <c r="N78" i="14"/>
  <c r="M78" i="14"/>
  <c r="H78" i="14"/>
  <c r="F78" i="14"/>
  <c r="W77" i="14"/>
  <c r="U77" i="14"/>
  <c r="R77" i="14"/>
  <c r="Q77" i="14"/>
  <c r="P77" i="14"/>
  <c r="O77" i="14"/>
  <c r="N77" i="14"/>
  <c r="M77" i="14"/>
  <c r="H77" i="14"/>
  <c r="F77" i="14"/>
  <c r="W76" i="14"/>
  <c r="U76" i="14"/>
  <c r="R76" i="14"/>
  <c r="Q76" i="14"/>
  <c r="P76" i="14"/>
  <c r="O76" i="14"/>
  <c r="N76" i="14"/>
  <c r="M76" i="14"/>
  <c r="H76" i="14"/>
  <c r="F76" i="14"/>
  <c r="W75" i="14"/>
  <c r="U75" i="14"/>
  <c r="R75" i="14"/>
  <c r="Q75" i="14"/>
  <c r="P75" i="14"/>
  <c r="O75" i="14"/>
  <c r="N75" i="14"/>
  <c r="M75" i="14"/>
  <c r="H75" i="14"/>
  <c r="F75" i="14"/>
  <c r="W74" i="14"/>
  <c r="U74" i="14"/>
  <c r="R74" i="14"/>
  <c r="Q74" i="14"/>
  <c r="P74" i="14"/>
  <c r="O74" i="14"/>
  <c r="N74" i="14"/>
  <c r="M74" i="14"/>
  <c r="H74" i="14"/>
  <c r="F74" i="14"/>
  <c r="W73" i="14"/>
  <c r="U73" i="14"/>
  <c r="R73" i="14"/>
  <c r="Q73" i="14"/>
  <c r="P73" i="14"/>
  <c r="O73" i="14"/>
  <c r="N73" i="14"/>
  <c r="M73" i="14"/>
  <c r="H73" i="14"/>
  <c r="F73" i="14"/>
  <c r="W68" i="14"/>
  <c r="U68" i="14"/>
  <c r="R68" i="14"/>
  <c r="Q68" i="14"/>
  <c r="P68" i="14"/>
  <c r="O68" i="14"/>
  <c r="N68" i="14"/>
  <c r="M68" i="14"/>
  <c r="F68" i="14"/>
  <c r="W67" i="14"/>
  <c r="U67" i="14"/>
  <c r="R67" i="14"/>
  <c r="Q67" i="14"/>
  <c r="P67" i="14"/>
  <c r="O67" i="14"/>
  <c r="N67" i="14"/>
  <c r="M67" i="14"/>
  <c r="F67" i="14"/>
  <c r="W66" i="14"/>
  <c r="U66" i="14"/>
  <c r="R66" i="14"/>
  <c r="Q66" i="14"/>
  <c r="P66" i="14"/>
  <c r="O66" i="14"/>
  <c r="N66" i="14"/>
  <c r="M66" i="14"/>
  <c r="F66" i="14"/>
  <c r="W65" i="14"/>
  <c r="U65" i="14"/>
  <c r="R65" i="14"/>
  <c r="Q65" i="14"/>
  <c r="P65" i="14"/>
  <c r="O65" i="14"/>
  <c r="N65" i="14"/>
  <c r="M65" i="14"/>
  <c r="F65" i="14"/>
  <c r="W64" i="14"/>
  <c r="U64" i="14"/>
  <c r="R64" i="14"/>
  <c r="Q64" i="14"/>
  <c r="P64" i="14"/>
  <c r="O64" i="14"/>
  <c r="N64" i="14"/>
  <c r="M64" i="14"/>
  <c r="F64" i="14"/>
  <c r="W62" i="14"/>
  <c r="U62" i="14"/>
  <c r="R62" i="14"/>
  <c r="Q62" i="14"/>
  <c r="P62" i="14"/>
  <c r="O62" i="14"/>
  <c r="N62" i="14"/>
  <c r="M62" i="14"/>
  <c r="F62" i="14"/>
  <c r="W61" i="14"/>
  <c r="U61" i="14"/>
  <c r="R61" i="14"/>
  <c r="Q61" i="14"/>
  <c r="P61" i="14"/>
  <c r="O61" i="14"/>
  <c r="N61" i="14"/>
  <c r="M61" i="14"/>
  <c r="F61" i="14"/>
  <c r="W60" i="14"/>
  <c r="U60" i="14"/>
  <c r="R60" i="14"/>
  <c r="Q60" i="14"/>
  <c r="P60" i="14"/>
  <c r="O60" i="14"/>
  <c r="N60" i="14"/>
  <c r="M60" i="14"/>
  <c r="F60" i="14"/>
  <c r="W57" i="14"/>
  <c r="U57" i="14"/>
  <c r="R57" i="14"/>
  <c r="Q57" i="14"/>
  <c r="P57" i="14"/>
  <c r="O57" i="14"/>
  <c r="N57" i="14"/>
  <c r="M57" i="14"/>
  <c r="F57" i="14"/>
  <c r="W56" i="14"/>
  <c r="U56" i="14"/>
  <c r="R56" i="14"/>
  <c r="Q56" i="14"/>
  <c r="P56" i="14"/>
  <c r="O56" i="14"/>
  <c r="N56" i="14"/>
  <c r="M56" i="14"/>
  <c r="F56" i="14"/>
  <c r="W55" i="14"/>
  <c r="U55" i="14"/>
  <c r="R55" i="14"/>
  <c r="Q55" i="14"/>
  <c r="P55" i="14"/>
  <c r="O55" i="14"/>
  <c r="N55" i="14"/>
  <c r="M55" i="14"/>
  <c r="F55" i="14"/>
  <c r="W54" i="14"/>
  <c r="U54" i="14"/>
  <c r="R54" i="14"/>
  <c r="Q54" i="14"/>
  <c r="P54" i="14"/>
  <c r="O54" i="14"/>
  <c r="N54" i="14"/>
  <c r="M54" i="14"/>
  <c r="F54" i="14"/>
  <c r="W52" i="14"/>
  <c r="U52" i="14"/>
  <c r="R52" i="14"/>
  <c r="Q52" i="14"/>
  <c r="P52" i="14"/>
  <c r="O52" i="14"/>
  <c r="N52" i="14"/>
  <c r="M52" i="14"/>
  <c r="F52" i="14"/>
  <c r="W50" i="14"/>
  <c r="U50" i="14"/>
  <c r="R50" i="14"/>
  <c r="Q50" i="14"/>
  <c r="P50" i="14"/>
  <c r="O50" i="14"/>
  <c r="N50" i="14"/>
  <c r="M50" i="14"/>
  <c r="F50" i="14"/>
  <c r="W48" i="14"/>
  <c r="U48" i="14"/>
  <c r="R48" i="14"/>
  <c r="Q48" i="14"/>
  <c r="P48" i="14"/>
  <c r="O48" i="14"/>
  <c r="N48" i="14"/>
  <c r="M48" i="14"/>
  <c r="F48" i="14"/>
  <c r="W47" i="14"/>
  <c r="U47" i="14"/>
  <c r="R47" i="14"/>
  <c r="Q47" i="14"/>
  <c r="P47" i="14"/>
  <c r="O47" i="14"/>
  <c r="N47" i="14"/>
  <c r="M47" i="14"/>
  <c r="F47" i="14"/>
  <c r="W46" i="14"/>
  <c r="U46" i="14"/>
  <c r="R46" i="14"/>
  <c r="Q46" i="14"/>
  <c r="P46" i="14"/>
  <c r="O46" i="14"/>
  <c r="N46" i="14"/>
  <c r="M46" i="14"/>
  <c r="F46" i="14"/>
  <c r="W45" i="14"/>
  <c r="U45" i="14"/>
  <c r="R45" i="14"/>
  <c r="Q45" i="14"/>
  <c r="P45" i="14"/>
  <c r="O45" i="14"/>
  <c r="N45" i="14"/>
  <c r="M45" i="14"/>
  <c r="F45" i="14"/>
  <c r="W44" i="14"/>
  <c r="U44" i="14"/>
  <c r="R44" i="14"/>
  <c r="Q44" i="14"/>
  <c r="P44" i="14"/>
  <c r="O44" i="14"/>
  <c r="N44" i="14"/>
  <c r="M44" i="14"/>
  <c r="F44" i="14"/>
  <c r="W43" i="14"/>
  <c r="U43" i="14"/>
  <c r="R43" i="14"/>
  <c r="Q43" i="14"/>
  <c r="P43" i="14"/>
  <c r="O43" i="14"/>
  <c r="N43" i="14"/>
  <c r="M43" i="14"/>
  <c r="F43" i="14"/>
  <c r="W41" i="14"/>
  <c r="U41" i="14"/>
  <c r="R41" i="14"/>
  <c r="Q41" i="14"/>
  <c r="P41" i="14"/>
  <c r="O41" i="14"/>
  <c r="N41" i="14"/>
  <c r="M41" i="14"/>
  <c r="F41" i="14"/>
  <c r="W40" i="14"/>
  <c r="U40" i="14"/>
  <c r="R40" i="14"/>
  <c r="Q40" i="14"/>
  <c r="P40" i="14"/>
  <c r="O40" i="14"/>
  <c r="N40" i="14"/>
  <c r="M40" i="14"/>
  <c r="F40" i="14"/>
  <c r="W37" i="14"/>
  <c r="U37" i="14"/>
  <c r="R37" i="14"/>
  <c r="Q37" i="14"/>
  <c r="P37" i="14"/>
  <c r="O37" i="14"/>
  <c r="N37" i="14"/>
  <c r="M37" i="14"/>
  <c r="F37" i="14"/>
  <c r="W36" i="14"/>
  <c r="U36" i="14"/>
  <c r="R36" i="14"/>
  <c r="Q36" i="14"/>
  <c r="P36" i="14"/>
  <c r="O36" i="14"/>
  <c r="N36" i="14"/>
  <c r="M36" i="14"/>
  <c r="F36" i="14"/>
  <c r="W35" i="14"/>
  <c r="U35" i="14"/>
  <c r="R35" i="14"/>
  <c r="Q35" i="14"/>
  <c r="P35" i="14"/>
  <c r="O35" i="14"/>
  <c r="N35" i="14"/>
  <c r="M35" i="14"/>
  <c r="F35" i="14"/>
  <c r="W34" i="14"/>
  <c r="U34" i="14"/>
  <c r="R34" i="14"/>
  <c r="Q34" i="14"/>
  <c r="P34" i="14"/>
  <c r="O34" i="14"/>
  <c r="N34" i="14"/>
  <c r="M34" i="14"/>
  <c r="F34" i="14"/>
  <c r="W32" i="14"/>
  <c r="U32" i="14"/>
  <c r="R32" i="14"/>
  <c r="Q32" i="14"/>
  <c r="P32" i="14"/>
  <c r="O32" i="14"/>
  <c r="N32" i="14"/>
  <c r="M32" i="14"/>
  <c r="F32" i="14"/>
  <c r="W31" i="14"/>
  <c r="U31" i="14"/>
  <c r="R31" i="14"/>
  <c r="Q31" i="14"/>
  <c r="P31" i="14"/>
  <c r="O31" i="14"/>
  <c r="N31" i="14"/>
  <c r="M31" i="14"/>
  <c r="F31" i="14"/>
  <c r="W29" i="14"/>
  <c r="U29" i="14"/>
  <c r="R29" i="14"/>
  <c r="Q29" i="14"/>
  <c r="P29" i="14"/>
  <c r="O29" i="14"/>
  <c r="N29" i="14"/>
  <c r="M29" i="14"/>
  <c r="F29" i="14"/>
  <c r="W28" i="14"/>
  <c r="U28" i="14"/>
  <c r="R28" i="14"/>
  <c r="Q28" i="14"/>
  <c r="P28" i="14"/>
  <c r="O28" i="14"/>
  <c r="N28" i="14"/>
  <c r="M28" i="14"/>
  <c r="F28" i="14"/>
  <c r="W27" i="14"/>
  <c r="U27" i="14"/>
  <c r="R27" i="14"/>
  <c r="Q27" i="14"/>
  <c r="P27" i="14"/>
  <c r="O27" i="14"/>
  <c r="N27" i="14"/>
  <c r="M27" i="14"/>
  <c r="F27" i="14"/>
  <c r="W26" i="14"/>
  <c r="U26" i="14"/>
  <c r="R26" i="14"/>
  <c r="Q26" i="14"/>
  <c r="P26" i="14"/>
  <c r="O26" i="14"/>
  <c r="N26" i="14"/>
  <c r="M26" i="14"/>
  <c r="F26" i="14"/>
  <c r="W25" i="14"/>
  <c r="U25" i="14"/>
  <c r="R25" i="14"/>
  <c r="Q25" i="14"/>
  <c r="P25" i="14"/>
  <c r="O25" i="14"/>
  <c r="N25" i="14"/>
  <c r="M25" i="14"/>
  <c r="F25" i="14"/>
  <c r="W24" i="14"/>
  <c r="U24" i="14"/>
  <c r="R24" i="14"/>
  <c r="Q24" i="14"/>
  <c r="P24" i="14"/>
  <c r="O24" i="14"/>
  <c r="N24" i="14"/>
  <c r="M24" i="14"/>
  <c r="F24" i="14"/>
  <c r="W22" i="14"/>
  <c r="U22" i="14"/>
  <c r="R22" i="14"/>
  <c r="Q22" i="14"/>
  <c r="P22" i="14"/>
  <c r="O22" i="14"/>
  <c r="N22" i="14"/>
  <c r="M22" i="14"/>
  <c r="F22" i="14"/>
  <c r="W21" i="14"/>
  <c r="U21" i="14"/>
  <c r="R21" i="14"/>
  <c r="Q21" i="14"/>
  <c r="P21" i="14"/>
  <c r="O21" i="14"/>
  <c r="N21" i="14"/>
  <c r="M21" i="14"/>
  <c r="F21" i="14"/>
  <c r="W20" i="14"/>
  <c r="U20" i="14"/>
  <c r="R20" i="14"/>
  <c r="Q20" i="14"/>
  <c r="P20" i="14"/>
  <c r="O20" i="14"/>
  <c r="N20" i="14"/>
  <c r="M20" i="14"/>
  <c r="F20" i="14"/>
  <c r="W18" i="14"/>
  <c r="U18" i="14"/>
  <c r="R18" i="14"/>
  <c r="Q18" i="14"/>
  <c r="P18" i="14"/>
  <c r="O18" i="14"/>
  <c r="N18" i="14"/>
  <c r="M18" i="14"/>
  <c r="F18" i="14"/>
  <c r="W17" i="14"/>
  <c r="U17" i="14"/>
  <c r="R17" i="14"/>
  <c r="Q17" i="14"/>
  <c r="P17" i="14"/>
  <c r="O17" i="14"/>
  <c r="N17" i="14"/>
  <c r="M17" i="14"/>
  <c r="F17" i="14"/>
  <c r="W16" i="14"/>
  <c r="U16" i="14"/>
  <c r="R16" i="14"/>
  <c r="Q16" i="14"/>
  <c r="P16" i="14"/>
  <c r="O16" i="14"/>
  <c r="N16" i="14"/>
  <c r="M16" i="14"/>
  <c r="F16" i="14"/>
  <c r="W14" i="14"/>
  <c r="U14" i="14"/>
  <c r="R14" i="14"/>
  <c r="Q14" i="14"/>
  <c r="P14" i="14"/>
  <c r="O14" i="14"/>
  <c r="N14" i="14"/>
  <c r="M14" i="14"/>
  <c r="F14" i="14"/>
  <c r="W13" i="14"/>
  <c r="U13" i="14"/>
  <c r="R13" i="14"/>
  <c r="Q13" i="14"/>
  <c r="P13" i="14"/>
  <c r="O13" i="14"/>
  <c r="N13" i="14"/>
  <c r="M13" i="14"/>
  <c r="F13" i="14"/>
  <c r="W12" i="14"/>
  <c r="U12" i="14"/>
  <c r="R12" i="14"/>
  <c r="Q12" i="14"/>
  <c r="P12" i="14"/>
  <c r="O12" i="14"/>
  <c r="N12" i="14"/>
  <c r="M12" i="14"/>
  <c r="F12" i="14"/>
  <c r="W11" i="14"/>
  <c r="U11" i="14"/>
  <c r="R11" i="14"/>
  <c r="Q11" i="14"/>
  <c r="P11" i="14"/>
  <c r="O11" i="14"/>
  <c r="N11" i="14"/>
  <c r="M11" i="14"/>
  <c r="F11" i="14"/>
  <c r="W10" i="14"/>
  <c r="U10" i="14"/>
  <c r="R10" i="14"/>
  <c r="Q10" i="14"/>
  <c r="P10" i="14"/>
  <c r="O10" i="14"/>
  <c r="N10" i="14"/>
  <c r="M10" i="14"/>
  <c r="F10" i="14"/>
  <c r="W8" i="14"/>
  <c r="U8" i="14"/>
  <c r="R8" i="14"/>
  <c r="Q8" i="14"/>
  <c r="P8" i="14"/>
  <c r="O8" i="14"/>
  <c r="N8" i="14"/>
  <c r="M8" i="14"/>
  <c r="F8" i="14"/>
  <c r="W7" i="14"/>
  <c r="U7" i="14"/>
  <c r="R7" i="14"/>
  <c r="Q7" i="14"/>
  <c r="P7" i="14"/>
  <c r="O7" i="14"/>
  <c r="N7" i="14"/>
  <c r="M7" i="14"/>
  <c r="F7" i="14"/>
  <c r="W6" i="14"/>
  <c r="U6" i="14"/>
  <c r="R6" i="14"/>
  <c r="Q6" i="14"/>
  <c r="P6" i="14"/>
  <c r="O6" i="14"/>
  <c r="N6" i="14"/>
  <c r="M6" i="14"/>
  <c r="F6" i="14"/>
  <c r="F63" i="14" l="1"/>
  <c r="N92" i="14"/>
  <c r="U92" i="14"/>
  <c r="F100" i="14"/>
  <c r="H100" i="14"/>
  <c r="N100" i="14"/>
  <c r="P106" i="14"/>
  <c r="R106" i="14"/>
  <c r="H106" i="14"/>
  <c r="M106" i="14"/>
  <c r="O106" i="14"/>
  <c r="M92" i="14"/>
  <c r="O92" i="14"/>
  <c r="Q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M100" i="14"/>
  <c r="O100" i="14"/>
  <c r="Q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H117" i="13"/>
  <c r="F117" i="13"/>
  <c r="Q37" i="13"/>
  <c r="M37" i="13"/>
  <c r="E37" i="13"/>
  <c r="W77" i="13"/>
  <c r="U77" i="13"/>
  <c r="R77" i="13"/>
  <c r="P77" i="13"/>
  <c r="N77" i="13"/>
  <c r="L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Q117" i="13"/>
  <c r="M117" i="13"/>
  <c r="E117" i="13"/>
  <c r="W37" i="13"/>
  <c r="U37" i="13"/>
  <c r="R37" i="13"/>
  <c r="P37" i="13"/>
  <c r="N37" i="13"/>
  <c r="F3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F119" i="13"/>
  <c r="N79" i="13"/>
  <c r="F79" i="13"/>
  <c r="W119" i="13"/>
  <c r="Q119" i="13"/>
  <c r="M119" i="13"/>
  <c r="W79" i="13"/>
  <c r="Q79" i="13"/>
  <c r="M79" i="13"/>
  <c r="P119" i="13"/>
  <c r="L119" i="13"/>
  <c r="H11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P51" i="13"/>
  <c r="N51" i="13"/>
  <c r="L51" i="13"/>
  <c r="H51" i="13"/>
  <c r="F51" i="13"/>
  <c r="P38" i="13"/>
  <c r="N38" i="13"/>
  <c r="L38" i="13"/>
  <c r="H38" i="13"/>
  <c r="F38" i="13"/>
  <c r="P118" i="13"/>
  <c r="N118" i="13"/>
  <c r="L118" i="13"/>
  <c r="H118" i="13"/>
  <c r="F118" i="13"/>
  <c r="P116" i="13"/>
  <c r="N116" i="13"/>
  <c r="L116" i="13"/>
  <c r="H116" i="13"/>
  <c r="F116" i="13"/>
  <c r="P115" i="13"/>
  <c r="N115" i="13"/>
  <c r="L115" i="13"/>
  <c r="H115" i="13"/>
  <c r="F115" i="13"/>
  <c r="P91" i="13"/>
  <c r="N91" i="13"/>
  <c r="L91" i="13"/>
  <c r="H91" i="13"/>
  <c r="F91" i="13"/>
  <c r="P78" i="13"/>
  <c r="N78" i="13"/>
  <c r="L78" i="13"/>
  <c r="H78" i="13"/>
  <c r="F78" i="13"/>
  <c r="P76" i="13"/>
  <c r="N76" i="13"/>
  <c r="L76" i="13"/>
  <c r="H76" i="13"/>
  <c r="F76" i="13"/>
  <c r="P75" i="13"/>
  <c r="N75" i="13"/>
  <c r="L75" i="13"/>
  <c r="H75" i="13"/>
  <c r="F75" i="13"/>
  <c r="U51" i="13"/>
  <c r="Q51" i="13"/>
  <c r="M51" i="13"/>
  <c r="U38" i="13"/>
  <c r="Q38" i="13"/>
  <c r="M38" i="13"/>
  <c r="P36" i="13"/>
  <c r="N36" i="13"/>
  <c r="L36" i="13"/>
  <c r="H36" i="13"/>
  <c r="F36" i="13"/>
  <c r="P35" i="13"/>
  <c r="N35" i="13"/>
  <c r="L35" i="13"/>
  <c r="H35" i="13"/>
  <c r="F35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5" i="14" l="1"/>
  <c r="J60" i="14"/>
  <c r="J54" i="14"/>
  <c r="J47" i="14"/>
  <c r="J43" i="14"/>
  <c r="J36" i="14"/>
  <c r="J31" i="14"/>
  <c r="J16" i="14"/>
  <c r="J11" i="14"/>
  <c r="J66" i="14"/>
  <c r="J61" i="14"/>
  <c r="J55" i="14"/>
  <c r="J48" i="14"/>
  <c r="J44" i="14"/>
  <c r="J37" i="14"/>
  <c r="J32" i="14"/>
  <c r="J27" i="14"/>
  <c r="J22" i="14"/>
  <c r="J17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21" i="14"/>
  <c r="J12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26" i="14"/>
  <c r="J6" i="14"/>
  <c r="J7" i="14"/>
  <c r="J108" i="14"/>
  <c r="J107" i="14"/>
  <c r="J105" i="14"/>
  <c r="J104" i="14"/>
  <c r="J103" i="14"/>
  <c r="J102" i="14"/>
  <c r="J101" i="14"/>
  <c r="J99" i="14"/>
  <c r="J98" i="14"/>
  <c r="J97" i="14"/>
  <c r="J96" i="14"/>
  <c r="J95" i="14"/>
  <c r="J94" i="14"/>
  <c r="J93" i="14"/>
  <c r="J88" i="14"/>
  <c r="J87" i="14"/>
  <c r="J85" i="14"/>
  <c r="J84" i="14"/>
  <c r="J83" i="14"/>
  <c r="J82" i="14"/>
  <c r="J81" i="14"/>
  <c r="J79" i="14"/>
  <c r="J78" i="14"/>
  <c r="J77" i="14"/>
  <c r="J76" i="14"/>
  <c r="J75" i="14"/>
  <c r="J74" i="14"/>
  <c r="J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100" i="14" l="1"/>
  <c r="J92" i="14"/>
  <c r="J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37" i="13" l="1"/>
  <c r="T117" i="13"/>
  <c r="T79" i="13"/>
  <c r="T38" i="13"/>
  <c r="T116" i="13"/>
  <c r="T91" i="13"/>
  <c r="T76" i="13"/>
  <c r="T35" i="13"/>
  <c r="T119" i="13"/>
  <c r="T51" i="13"/>
  <c r="T118" i="13"/>
  <c r="T115" i="13"/>
  <c r="T78" i="13"/>
  <c r="T75" i="13"/>
  <c r="T36" i="13"/>
  <c r="T11" i="13"/>
  <c r="T77" i="13"/>
  <c r="V37" i="13"/>
  <c r="V77" i="13"/>
  <c r="V119" i="13"/>
  <c r="V79" i="13"/>
  <c r="V115" i="13"/>
  <c r="V75" i="13"/>
  <c r="V117" i="13"/>
  <c r="V36" i="13"/>
  <c r="V116" i="13"/>
  <c r="V76" i="13"/>
  <c r="V38" i="13"/>
  <c r="V118" i="13"/>
  <c r="V78" i="13"/>
  <c r="V11" i="13"/>
  <c r="V51" i="13"/>
  <c r="V91" i="13"/>
  <c r="V35" i="13"/>
  <c r="G37" i="13"/>
  <c r="G119" i="13"/>
  <c r="G77" i="13"/>
  <c r="G117" i="13"/>
  <c r="G79" i="13"/>
  <c r="G118" i="13"/>
  <c r="G116" i="13"/>
  <c r="G115" i="13"/>
  <c r="G91" i="13"/>
  <c r="G78" i="13"/>
  <c r="G76" i="13"/>
  <c r="G75" i="13"/>
  <c r="G51" i="13"/>
  <c r="G38" i="13"/>
  <c r="G36" i="13"/>
  <c r="G35" i="13"/>
  <c r="G11" i="13"/>
  <c r="I37" i="13"/>
  <c r="I116" i="13"/>
  <c r="I76" i="13"/>
  <c r="I36" i="13"/>
  <c r="I115" i="13"/>
  <c r="I75" i="13"/>
  <c r="I35" i="13"/>
  <c r="I91" i="13"/>
  <c r="I51" i="13"/>
  <c r="I11" i="13"/>
  <c r="I117" i="13"/>
  <c r="I77" i="13"/>
  <c r="I119" i="13"/>
  <c r="I79" i="13"/>
  <c r="I118" i="13"/>
  <c r="I78" i="13"/>
  <c r="I38" i="13"/>
  <c r="J37" i="13"/>
  <c r="J51" i="13"/>
  <c r="J38" i="13"/>
  <c r="J117" i="13"/>
  <c r="J77" i="13"/>
  <c r="J118" i="13"/>
  <c r="J116" i="13"/>
  <c r="J115" i="13"/>
  <c r="J91" i="13"/>
  <c r="J78" i="13"/>
  <c r="J76" i="13"/>
  <c r="J75" i="13"/>
  <c r="J119" i="13"/>
  <c r="J79" i="13"/>
  <c r="J36" i="13"/>
  <c r="J35" i="13"/>
  <c r="J11" i="13"/>
  <c r="K79" i="13"/>
  <c r="K51" i="13"/>
  <c r="K37" i="13"/>
  <c r="K77" i="13"/>
  <c r="K119" i="13"/>
  <c r="K118" i="13"/>
  <c r="K115" i="13"/>
  <c r="K78" i="13"/>
  <c r="K75" i="13"/>
  <c r="K35" i="13"/>
  <c r="K117" i="13"/>
  <c r="K38" i="13"/>
  <c r="K116" i="13"/>
  <c r="K91" i="13"/>
  <c r="K76" i="13"/>
  <c r="K36" i="13"/>
  <c r="K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37" i="13" l="1"/>
  <c r="D119" i="13"/>
  <c r="D11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U86" i="14"/>
  <c r="M86" i="14"/>
  <c r="F59" i="14" l="1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V107" i="14" l="1"/>
  <c r="V102" i="14"/>
  <c r="V97" i="14"/>
  <c r="V93" i="14"/>
  <c r="V84" i="14"/>
  <c r="V79" i="14"/>
  <c r="V75" i="14"/>
  <c r="V108" i="14"/>
  <c r="V103" i="14"/>
  <c r="V98" i="14"/>
  <c r="V94" i="14"/>
  <c r="V85" i="14"/>
  <c r="V81" i="14"/>
  <c r="V76" i="14"/>
  <c r="V104" i="14"/>
  <c r="V99" i="14"/>
  <c r="V95" i="14"/>
  <c r="V87" i="14"/>
  <c r="V82" i="14"/>
  <c r="V77" i="14"/>
  <c r="V73" i="14"/>
  <c r="V105" i="14"/>
  <c r="V101" i="14"/>
  <c r="V96" i="14"/>
  <c r="V88" i="14"/>
  <c r="V83" i="14"/>
  <c r="V78" i="14"/>
  <c r="V74" i="14"/>
  <c r="V68" i="14"/>
  <c r="V66" i="14"/>
  <c r="V64" i="14"/>
  <c r="V61" i="14"/>
  <c r="V57" i="14"/>
  <c r="V55" i="14"/>
  <c r="V52" i="14"/>
  <c r="V48" i="14"/>
  <c r="V46" i="14"/>
  <c r="V44" i="14"/>
  <c r="V41" i="14"/>
  <c r="V37" i="14"/>
  <c r="V35" i="14"/>
  <c r="V32" i="14"/>
  <c r="V29" i="14"/>
  <c r="V27" i="14"/>
  <c r="V25" i="14"/>
  <c r="V22" i="14"/>
  <c r="V20" i="14"/>
  <c r="V17" i="14"/>
  <c r="V14" i="14"/>
  <c r="V12" i="14"/>
  <c r="V10" i="14"/>
  <c r="V7" i="14"/>
  <c r="V67" i="14"/>
  <c r="V65" i="14"/>
  <c r="V62" i="14"/>
  <c r="V60" i="14"/>
  <c r="V56" i="14"/>
  <c r="V54" i="14"/>
  <c r="V50" i="14"/>
  <c r="V47" i="14"/>
  <c r="V45" i="14"/>
  <c r="V43" i="14"/>
  <c r="V40" i="14"/>
  <c r="V36" i="14"/>
  <c r="V34" i="14"/>
  <c r="V31" i="14"/>
  <c r="V28" i="14"/>
  <c r="V26" i="14"/>
  <c r="V24" i="14"/>
  <c r="V21" i="14"/>
  <c r="V18" i="14"/>
  <c r="V16" i="14"/>
  <c r="V13" i="14"/>
  <c r="V11" i="14"/>
  <c r="V8" i="14"/>
  <c r="V6" i="14"/>
  <c r="T107" i="14"/>
  <c r="T97" i="14"/>
  <c r="T84" i="14"/>
  <c r="T75" i="14"/>
  <c r="T103" i="14"/>
  <c r="T94" i="14"/>
  <c r="T81" i="14"/>
  <c r="T104" i="14"/>
  <c r="T95" i="14"/>
  <c r="T82" i="14"/>
  <c r="T73" i="14"/>
  <c r="T101" i="14"/>
  <c r="T88" i="14"/>
  <c r="T78" i="14"/>
  <c r="T77" i="14"/>
  <c r="T96" i="14"/>
  <c r="T74" i="14"/>
  <c r="T102" i="14"/>
  <c r="T93" i="14"/>
  <c r="T79" i="14"/>
  <c r="T108" i="14"/>
  <c r="T98" i="14"/>
  <c r="T85" i="14"/>
  <c r="T76" i="14"/>
  <c r="T99" i="14"/>
  <c r="T87" i="14"/>
  <c r="T105" i="14"/>
  <c r="T83" i="14"/>
  <c r="T67" i="14"/>
  <c r="T45" i="14"/>
  <c r="T24" i="14"/>
  <c r="T10" i="14"/>
  <c r="T48" i="14"/>
  <c r="T27" i="14"/>
  <c r="T7" i="14"/>
  <c r="T60" i="14"/>
  <c r="T36" i="14"/>
  <c r="T16" i="14"/>
  <c r="T57" i="14"/>
  <c r="T35" i="14"/>
  <c r="T62" i="14"/>
  <c r="T40" i="14"/>
  <c r="T18" i="14"/>
  <c r="T66" i="14"/>
  <c r="T44" i="14"/>
  <c r="T22" i="14"/>
  <c r="T6" i="14"/>
  <c r="T54" i="14"/>
  <c r="T31" i="14"/>
  <c r="T11" i="14"/>
  <c r="T52" i="14"/>
  <c r="T29" i="14"/>
  <c r="T32" i="14"/>
  <c r="T65" i="14"/>
  <c r="T21" i="14"/>
  <c r="T56" i="14"/>
  <c r="T34" i="14"/>
  <c r="T13" i="14"/>
  <c r="T61" i="14"/>
  <c r="T37" i="14"/>
  <c r="T17" i="14"/>
  <c r="T14" i="14"/>
  <c r="T47" i="14"/>
  <c r="T26" i="14"/>
  <c r="T68" i="14"/>
  <c r="T46" i="14"/>
  <c r="T25" i="14"/>
  <c r="T28" i="14"/>
  <c r="T8" i="14"/>
  <c r="T55" i="14"/>
  <c r="T12" i="14"/>
  <c r="T43" i="14"/>
  <c r="T64" i="14"/>
  <c r="T41" i="14"/>
  <c r="T20" i="14"/>
  <c r="T50" i="14"/>
  <c r="K67" i="14"/>
  <c r="K56" i="14"/>
  <c r="K45" i="14"/>
  <c r="K34" i="14"/>
  <c r="K24" i="14"/>
  <c r="K13" i="14"/>
  <c r="K10" i="14"/>
  <c r="K66" i="14"/>
  <c r="K55" i="14"/>
  <c r="K44" i="14"/>
  <c r="K32" i="14"/>
  <c r="K22" i="14"/>
  <c r="K65" i="14"/>
  <c r="K54" i="14"/>
  <c r="K43" i="14"/>
  <c r="K31" i="14"/>
  <c r="K21" i="14"/>
  <c r="K11" i="14"/>
  <c r="K7" i="14"/>
  <c r="K64" i="14"/>
  <c r="K52" i="14"/>
  <c r="K41" i="14"/>
  <c r="K29" i="14"/>
  <c r="K20" i="14"/>
  <c r="K62" i="14"/>
  <c r="K50" i="14"/>
  <c r="K40" i="14"/>
  <c r="K28" i="14"/>
  <c r="K18" i="14"/>
  <c r="K8" i="14"/>
  <c r="K12" i="14"/>
  <c r="K61" i="14"/>
  <c r="K48" i="14"/>
  <c r="K37" i="14"/>
  <c r="K27" i="14"/>
  <c r="K17" i="14"/>
  <c r="K60" i="14"/>
  <c r="K47" i="14"/>
  <c r="K36" i="14"/>
  <c r="K26" i="14"/>
  <c r="K16" i="14"/>
  <c r="K6" i="14"/>
  <c r="K68" i="14"/>
  <c r="K57" i="14"/>
  <c r="K46" i="14"/>
  <c r="K35" i="14"/>
  <c r="K25" i="14"/>
  <c r="K14" i="14"/>
  <c r="K105" i="14"/>
  <c r="K83" i="14"/>
  <c r="K102" i="14"/>
  <c r="K79" i="14"/>
  <c r="K98" i="14"/>
  <c r="K76" i="14"/>
  <c r="K87" i="14"/>
  <c r="K101" i="14"/>
  <c r="K78" i="14"/>
  <c r="K97" i="14"/>
  <c r="K75" i="14"/>
  <c r="K94" i="14"/>
  <c r="K104" i="14"/>
  <c r="K82" i="14"/>
  <c r="K96" i="14"/>
  <c r="K74" i="14"/>
  <c r="K93" i="14"/>
  <c r="K108" i="14"/>
  <c r="K85" i="14"/>
  <c r="K99" i="14"/>
  <c r="K77" i="14"/>
  <c r="K88" i="14"/>
  <c r="K107" i="14"/>
  <c r="K84" i="14"/>
  <c r="K103" i="14"/>
  <c r="K81" i="14"/>
  <c r="K95" i="14"/>
  <c r="K73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21" i="14"/>
  <c r="I11" i="14"/>
  <c r="I65" i="14"/>
  <c r="I60" i="14"/>
  <c r="I54" i="14"/>
  <c r="I47" i="14"/>
  <c r="I43" i="14"/>
  <c r="I36" i="14"/>
  <c r="I31" i="14"/>
  <c r="I26" i="14"/>
  <c r="I16" i="14"/>
  <c r="I6" i="14"/>
  <c r="I7" i="14"/>
  <c r="I66" i="14"/>
  <c r="I61" i="14"/>
  <c r="I55" i="14"/>
  <c r="I48" i="14"/>
  <c r="I44" i="14"/>
  <c r="I37" i="14"/>
  <c r="I32" i="14"/>
  <c r="I27" i="14"/>
  <c r="I22" i="14"/>
  <c r="I17" i="14"/>
  <c r="I12" i="14"/>
  <c r="G107" i="14"/>
  <c r="G102" i="14"/>
  <c r="G97" i="14"/>
  <c r="G93" i="14"/>
  <c r="G84" i="14"/>
  <c r="G79" i="14"/>
  <c r="G75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E22" i="14"/>
  <c r="E21" i="14"/>
  <c r="E20" i="14"/>
  <c r="E18" i="14"/>
  <c r="E17" i="14"/>
  <c r="E16" i="14"/>
  <c r="E14" i="14"/>
  <c r="E13" i="14"/>
  <c r="E12" i="14"/>
  <c r="E11" i="14"/>
  <c r="E10" i="14"/>
  <c r="E8" i="14"/>
  <c r="E7" i="14"/>
  <c r="E6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S106" i="14"/>
  <c r="S51" i="14"/>
  <c r="S49" i="14"/>
  <c r="S39" i="14"/>
  <c r="L86" i="14"/>
  <c r="L72" i="14"/>
  <c r="L51" i="14"/>
  <c r="N86" i="14"/>
  <c r="T86" i="14" l="1"/>
  <c r="V100" i="14"/>
  <c r="V106" i="14"/>
  <c r="V59" i="14"/>
  <c r="V92" i="14"/>
  <c r="V86" i="14"/>
  <c r="T59" i="14"/>
  <c r="T100" i="14"/>
  <c r="T92" i="14"/>
  <c r="T106" i="14"/>
  <c r="K106" i="14"/>
  <c r="K100" i="14"/>
  <c r="K86" i="14"/>
  <c r="K92" i="14"/>
  <c r="K59" i="14"/>
  <c r="D102" i="14"/>
  <c r="D95" i="14"/>
  <c r="I86" i="14"/>
  <c r="I106" i="14"/>
  <c r="I59" i="14"/>
  <c r="D25" i="14"/>
  <c r="D46" i="14"/>
  <c r="D35" i="14"/>
  <c r="D41" i="14"/>
  <c r="D57" i="14"/>
  <c r="D68" i="14"/>
  <c r="D29" i="14"/>
  <c r="I100" i="14"/>
  <c r="I92" i="14"/>
  <c r="D20" i="14"/>
  <c r="D56" i="14"/>
  <c r="D62" i="14"/>
  <c r="D67" i="14"/>
  <c r="G86" i="14"/>
  <c r="D75" i="14"/>
  <c r="D103" i="14"/>
  <c r="D27" i="14"/>
  <c r="D32" i="14"/>
  <c r="D37" i="14"/>
  <c r="D44" i="14"/>
  <c r="D48" i="14"/>
  <c r="D55" i="14"/>
  <c r="D61" i="14"/>
  <c r="D66" i="14"/>
  <c r="D17" i="14"/>
  <c r="D22" i="14"/>
  <c r="D85" i="14"/>
  <c r="D108" i="14"/>
  <c r="D28" i="14"/>
  <c r="D45" i="14"/>
  <c r="D18" i="14"/>
  <c r="G9" i="14"/>
  <c r="D83" i="14"/>
  <c r="D26" i="14"/>
  <c r="D31" i="14"/>
  <c r="D36" i="14"/>
  <c r="D43" i="14"/>
  <c r="D47" i="14"/>
  <c r="D54" i="14"/>
  <c r="D60" i="14"/>
  <c r="D65" i="14"/>
  <c r="D6" i="14"/>
  <c r="D16" i="14"/>
  <c r="D21" i="14"/>
  <c r="G59" i="14"/>
  <c r="G92" i="14"/>
  <c r="G100" i="14"/>
  <c r="G106" i="14"/>
  <c r="E106" i="14"/>
  <c r="E33" i="14"/>
  <c r="E39" i="14"/>
  <c r="E100" i="14"/>
  <c r="E63" i="14"/>
  <c r="E92" i="14"/>
  <c r="E30" i="14"/>
  <c r="E4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<sst xmlns="http://schemas.openxmlformats.org/spreadsheetml/2006/main" count="7631" uniqueCount="3510">
  <si>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</si>
  <si>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</si>
  <si>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</si>
  <si>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</si>
  <si>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</si>
  <si>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</si>
  <si>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</si>
  <si>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</si>
  <si>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</si>
  <si>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</si>
  <si>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</si>
  <si>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</si>
  <si>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</si>
  <si>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</si>
  <si>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</si>
  <si>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</si>
  <si>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</si>
  <si>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</si>
  <si>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</si>
  <si>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</si>
  <si>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</si>
  <si>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</si>
  <si>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</si>
  <si>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</si>
  <si>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</si>
  <si>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</si>
  <si>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</si>
  <si>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</si>
  <si>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</si>
  <si>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</si>
  <si>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</si>
  <si>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</si>
  <si>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</si>
  <si>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</si>
  <si>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</si>
  <si>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</si>
  <si>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</si>
  <si>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</si>
  <si>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</si>
  <si>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</si>
  <si>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</si>
  <si>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</si>
  <si>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</si>
  <si>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</si>
  <si>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</si>
  <si>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</si>
  <si>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</si>
  <si>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</si>
  <si>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</si>
  <si>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</si>
  <si>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</si>
  <si>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</si>
  <si>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</si>
  <si>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</si>
  <si>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</si>
  <si>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</si>
  <si>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</si>
  <si>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</si>
  <si>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</si>
  <si>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</si>
  <si>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</si>
  <si>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</si>
  <si>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</si>
  <si>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</si>
  <si>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</si>
  <si>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</si>
  <si>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</si>
  <si>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</si>
  <si>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</si>
  <si>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</si>
  <si>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</si>
  <si>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</si>
  <si>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</si>
  <si>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</si>
  <si>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</si>
  <si>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</si>
  <si>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</si>
  <si>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</si>
  <si>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</si>
  <si>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</si>
  <si>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</si>
  <si>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</si>
  <si>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</si>
  <si>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</si>
  <si>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</si>
  <si>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</si>
  <si>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</si>
  <si>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</si>
  <si>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</si>
  <si>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</si>
  <si>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</si>
  <si>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</si>
  <si>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</si>
  <si>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</si>
  <si>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</si>
  <si>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</si>
  <si>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</si>
  <si>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</si>
  <si>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</si>
  <si>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</si>
  <si>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</si>
  <si>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</si>
  <si>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</si>
  <si>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</si>
  <si>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</si>
  <si>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</si>
  <si>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</si>
  <si>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</si>
  <si>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</si>
  <si>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</si>
  <si>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</si>
  <si>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</si>
  <si>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</si>
  <si>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</si>
  <si>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</si>
  <si>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</si>
  <si>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</si>
  <si>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</si>
  <si>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</si>
  <si>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</si>
  <si>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</si>
  <si>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</si>
  <si>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</si>
  <si>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</si>
  <si>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</si>
  <si>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</si>
  <si>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</si>
  <si>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</si>
  <si>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</si>
  <si>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</si>
  <si>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</si>
  <si>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</si>
  <si>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</si>
  <si>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</si>
  <si>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</si>
  <si>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</si>
  <si>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</si>
  <si>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</si>
  <si>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</si>
  <si>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</si>
  <si>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</si>
  <si>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</si>
  <si>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</si>
  <si>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</si>
  <si>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</si>
  <si>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</si>
  <si>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</si>
  <si>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</si>
  <si>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</si>
  <si>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</si>
  <si>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</si>
  <si>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</si>
  <si>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</si>
  <si>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</si>
  <si>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</si>
  <si>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</si>
  <si>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</si>
  <si>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</si>
  <si>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</si>
  <si>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</si>
  <si>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</si>
  <si>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</si>
  <si>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</si>
  <si>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</si>
  <si>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</si>
  <si>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</si>
  <si>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</si>
  <si>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</si>
  <si>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</si>
  <si>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</si>
  <si>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</si>
  <si>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</si>
  <si>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</si>
  <si>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</si>
  <si>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</si>
  <si>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</si>
  <si>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</si>
  <si>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</si>
  <si>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</si>
  <si>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</si>
  <si>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</si>
  <si>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</si>
  <si>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</si>
  <si>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</si>
  <si>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</si>
  <si>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</si>
  <si>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</si>
  <si>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</si>
  <si>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</si>
  <si>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</si>
  <si>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</si>
  <si>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</si>
  <si>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</si>
  <si>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</si>
  <si>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</si>
  <si>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</si>
  <si>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</si>
  <si>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</si>
  <si>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</si>
  <si>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</si>
  <si>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</si>
  <si>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</si>
  <si>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</si>
  <si>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</si>
  <si>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</si>
  <si>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</si>
  <si>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</si>
  <si>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</si>
  <si>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</si>
  <si>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</si>
  <si>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</si>
  <si>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</si>
  <si>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</si>
  <si>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</si>
  <si>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</si>
  <si>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</si>
  <si>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</si>
  <si>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</si>
  <si>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</si>
  <si>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</si>
  <si>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</si>
  <si>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</si>
  <si>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</si>
  <si>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</si>
  <si>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</si>
  <si>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</si>
  <si>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</si>
  <si>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</si>
  <si>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</si>
  <si>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</si>
  <si>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</si>
  <si>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</si>
  <si>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</si>
  <si>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</si>
  <si>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</si>
  <si>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</si>
  <si>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</si>
  <si>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</si>
  <si>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</si>
  <si>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</si>
  <si>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</si>
  <si>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</si>
  <si>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</si>
  <si>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</si>
  <si>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</si>
  <si>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</si>
  <si>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</si>
  <si>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</si>
  <si>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</si>
  <si>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</si>
  <si>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</si>
  <si>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</si>
  <si>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</si>
  <si>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</si>
  <si>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</si>
  <si>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</si>
  <si>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</si>
  <si>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</si>
  <si>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</si>
  <si>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</si>
  <si>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</si>
  <si>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</si>
  <si>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</si>
  <si>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</si>
  <si>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</si>
  <si>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</si>
  <si>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</si>
  <si>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</si>
  <si>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</si>
  <si>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</si>
  <si>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</si>
  <si>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</si>
  <si>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</si>
  <si>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</si>
  <si>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</si>
  <si>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</si>
  <si>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</si>
  <si>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</si>
  <si>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</si>
  <si>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</si>
  <si>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</si>
  <si>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</si>
  <si>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</si>
  <si>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</si>
  <si>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</si>
  <si>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</si>
  <si>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</si>
  <si>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</si>
  <si>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</si>
  <si>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</si>
  <si>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</si>
  <si>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</si>
  <si>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</si>
  <si>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</si>
  <si>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</si>
  <si>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</si>
  <si>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</si>
  <si>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</si>
  <si>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</si>
  <si>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</si>
  <si>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</si>
  <si>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</si>
  <si>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</si>
  <si>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</si>
  <si>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</si>
  <si>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</si>
  <si>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</si>
  <si>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</si>
  <si>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</si>
  <si>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</si>
  <si>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</si>
  <si>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</si>
  <si>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</si>
  <si>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</si>
  <si>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</si>
  <si>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</si>
  <si>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</si>
  <si>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</si>
  <si>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</si>
  <si>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</si>
  <si>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</si>
  <si>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</si>
  <si>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</si>
  <si>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</si>
  <si>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</si>
  <si>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</si>
  <si>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</si>
  <si>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</si>
  <si>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</si>
  <si>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</si>
  <si>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</si>
  <si>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</si>
  <si>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</si>
  <si>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</si>
  <si>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</si>
  <si>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</si>
  <si>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</si>
  <si>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</si>
  <si>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</si>
  <si>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</si>
  <si>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</si>
  <si>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</si>
  <si>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</si>
  <si>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</si>
  <si>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</si>
  <si>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</si>
  <si>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</si>
  <si>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</si>
  <si>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</si>
  <si>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</si>
  <si>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</si>
  <si>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</si>
  <si>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</si>
  <si>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</si>
  <si>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</si>
  <si>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</si>
  <si>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</si>
  <si>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</si>
  <si>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</si>
  <si>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</si>
  <si>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</si>
  <si>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</si>
  <si>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</si>
  <si>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</si>
  <si>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</si>
  <si>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</si>
  <si>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</si>
  <si>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</si>
  <si>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</si>
  <si>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</si>
  <si>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</si>
  <si>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</si>
  <si>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</si>
  <si>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</si>
  <si>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</si>
  <si>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</si>
  <si>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</si>
  <si>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</si>
  <si>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</si>
  <si>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</si>
  <si>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</si>
  <si>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</si>
  <si>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</si>
  <si>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</si>
  <si>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</si>
  <si>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</si>
  <si>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</si>
  <si>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</si>
  <si>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</si>
  <si>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</si>
  <si>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</si>
  <si>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</si>
  <si>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</si>
  <si>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</si>
  <si>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</si>
  <si>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</si>
  <si>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</si>
  <si>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</si>
  <si>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</si>
  <si>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</si>
  <si>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</si>
  <si>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</si>
  <si>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</si>
  <si>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</si>
  <si>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</si>
  <si>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</si>
  <si>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</si>
  <si>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</si>
  <si>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</si>
  <si>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</si>
  <si>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</si>
  <si>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</si>
  <si>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</si>
  <si>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</si>
  <si>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</si>
  <si>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</si>
  <si>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</si>
  <si>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</si>
  <si>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</si>
  <si>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</si>
  <si>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</si>
  <si>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</si>
  <si>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</si>
  <si>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</si>
  <si>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</si>
  <si>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</si>
  <si>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</si>
  <si>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</si>
  <si>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</si>
  <si>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</si>
  <si>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</si>
  <si>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</si>
  <si>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</si>
  <si>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</si>
  <si>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</si>
  <si>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</si>
  <si>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</si>
  <si>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</si>
  <si>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</si>
  <si>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</si>
  <si>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</si>
  <si>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</si>
  <si>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</si>
  <si>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</si>
  <si>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</si>
  <si>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</si>
  <si>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</si>
  <si>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</si>
  <si>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</si>
  <si>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</si>
  <si>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</si>
  <si>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</si>
  <si>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</si>
  <si>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</si>
  <si>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</si>
  <si>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</si>
  <si>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</si>
  <si>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</si>
  <si>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</si>
  <si>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</si>
  <si>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</si>
  <si>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</si>
  <si>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</si>
  <si>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</si>
  <si>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</si>
  <si>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</si>
  <si>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</si>
  <si>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</si>
  <si>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</si>
  <si>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</si>
  <si>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</si>
  <si>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</si>
  <si>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</si>
  <si>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</si>
  <si>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</si>
  <si>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</si>
  <si>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</si>
  <si>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</si>
  <si>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</si>
  <si>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</si>
  <si>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</si>
  <si>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</si>
  <si>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</si>
  <si>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</si>
  <si>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</si>
  <si>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</si>
  <si>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</si>
  <si>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</si>
  <si>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</si>
  <si>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</si>
  <si>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</si>
  <si>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</si>
  <si>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</si>
  <si>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</si>
  <si>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</si>
  <si>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</si>
  <si>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</si>
  <si>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</si>
  <si>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</si>
  <si>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</si>
  <si>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</si>
  <si>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</si>
  <si>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</si>
  <si>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</si>
  <si>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</si>
  <si>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</si>
  <si>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</si>
  <si>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</si>
  <si>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</si>
  <si>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</si>
  <si>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</si>
  <si>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</si>
  <si>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</si>
  <si>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</si>
  <si>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</si>
  <si>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</si>
  <si>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</si>
  <si>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</si>
  <si>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</si>
  <si>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</si>
  <si>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</si>
  <si>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</si>
  <si>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</si>
  <si>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</si>
  <si>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</si>
  <si>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</si>
  <si>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</si>
  <si>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</si>
  <si>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</si>
  <si>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</si>
  <si>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</si>
  <si>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</si>
  <si>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</si>
  <si>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</si>
  <si>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</si>
  <si>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</si>
  <si>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</si>
  <si>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</si>
  <si>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</si>
  <si>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</si>
  <si>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</si>
  <si>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</si>
  <si>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</si>
  <si>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</si>
  <si>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</si>
  <si>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</si>
  <si>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</si>
  <si>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</si>
  <si>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</si>
  <si>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</si>
  <si>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</si>
  <si>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</si>
  <si>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</si>
  <si>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</si>
  <si>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</si>
  <si>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</si>
  <si>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</si>
  <si>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</si>
  <si>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</si>
  <si>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</si>
  <si>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</si>
  <si>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</si>
  <si>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</si>
  <si>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</si>
  <si>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</si>
  <si>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</si>
  <si>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</si>
  <si>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</si>
  <si>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</si>
  <si>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</si>
  <si>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</si>
  <si>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</si>
  <si>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</si>
  <si>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</si>
  <si>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</si>
  <si>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</si>
  <si>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</si>
  <si>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</si>
  <si>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</si>
  <si>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</si>
  <si>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</si>
  <si>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</si>
  <si>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</si>
  <si>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</si>
  <si>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</si>
  <si>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</si>
  <si>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</si>
  <si>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</si>
  <si>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</si>
  <si>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</si>
  <si>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</si>
  <si>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</si>
  <si>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</si>
  <si>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</si>
  <si>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</si>
  <si>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</si>
  <si>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</si>
  <si>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</si>
  <si>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</si>
  <si>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</si>
  <si>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</si>
  <si>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</si>
  <si>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</si>
  <si>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</si>
  <si>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</si>
  <si>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</si>
  <si>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</si>
  <si>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</si>
  <si>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</si>
  <si>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</si>
  <si>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</si>
  <si>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</si>
  <si>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</si>
  <si>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</si>
  <si>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</si>
  <si>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</si>
  <si>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</si>
  <si>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</si>
  <si>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</si>
  <si>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</si>
  <si>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</si>
  <si>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</si>
  <si>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</si>
  <si>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</si>
  <si>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</si>
  <si>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</si>
  <si>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</si>
  <si>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</si>
  <si>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</si>
  <si>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</si>
  <si>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</si>
  <si>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</si>
  <si>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</si>
  <si>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</si>
  <si>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</si>
  <si>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</si>
  <si>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</si>
  <si>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</si>
  <si>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</si>
  <si>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</si>
  <si>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</si>
  <si>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</si>
  <si>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</si>
  <si>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</si>
  <si>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</si>
  <si>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</si>
  <si>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</si>
  <si>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</si>
  <si>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</si>
  <si>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</si>
  <si>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</si>
  <si>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</si>
  <si>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</si>
  <si>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</si>
  <si>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</si>
  <si>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</si>
  <si>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</si>
  <si>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</si>
  <si>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</si>
  <si>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</si>
  <si>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</si>
  <si>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</si>
  <si>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</si>
  <si>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</si>
  <si>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</si>
  <si>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</si>
  <si>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</si>
  <si>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</si>
  <si>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</si>
  <si>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</si>
  <si>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</si>
  <si>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</si>
  <si>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</si>
  <si>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</si>
  <si>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</si>
  <si>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</si>
  <si>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</si>
  <si>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</si>
  <si>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</si>
  <si>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</si>
  <si>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</si>
  <si>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</si>
  <si>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</si>
  <si>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</si>
  <si>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</si>
  <si>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</si>
  <si>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</si>
  <si>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</si>
  <si>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</si>
  <si>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</si>
  <si>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</si>
  <si>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</si>
  <si>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</si>
  <si>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</si>
  <si>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</si>
  <si>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</si>
  <si>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</si>
  <si>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</si>
  <si>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</si>
  <si>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</si>
  <si>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</si>
  <si>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</si>
  <si>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</si>
  <si>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</si>
  <si>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</si>
  <si>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</si>
  <si>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</si>
  <si>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</si>
  <si>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</si>
  <si>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</si>
  <si>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</si>
  <si>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</si>
  <si>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</si>
  <si>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</si>
  <si>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</si>
  <si>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</si>
  <si>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</si>
  <si>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</si>
  <si>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</si>
  <si>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</si>
  <si>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</si>
  <si>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</si>
  <si>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</si>
  <si>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</si>
  <si>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</si>
  <si>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</si>
  <si>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</si>
  <si>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</si>
  <si>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</si>
  <si>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</si>
  <si>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</si>
  <si>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</si>
  <si>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</si>
  <si>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</si>
  <si>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</si>
  <si>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</si>
  <si>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</si>
  <si>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</si>
  <si>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</si>
  <si>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</si>
  <si>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</si>
  <si>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</si>
  <si>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</si>
  <si>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</si>
  <si>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</si>
  <si>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</si>
  <si>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</si>
  <si>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</si>
  <si>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</si>
  <si>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</si>
  <si>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</si>
  <si>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</si>
  <si>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</si>
  <si>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</si>
  <si>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</si>
  <si>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</si>
  <si>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</si>
  <si>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</si>
  <si>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</si>
  <si>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</si>
  <si>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</si>
  <si>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</si>
  <si>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</si>
  <si>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</si>
  <si>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</si>
  <si>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</si>
  <si>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</si>
  <si>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</si>
  <si>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</si>
  <si>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</si>
  <si>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</si>
  <si>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</si>
  <si>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</si>
  <si>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</si>
  <si>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</si>
  <si>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</si>
  <si>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</si>
  <si>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</si>
  <si>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</si>
  <si>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</si>
  <si>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</si>
  <si>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</si>
  <si>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</si>
  <si>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</si>
  <si>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</si>
  <si>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</si>
  <si>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</si>
  <si>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</si>
  <si>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</si>
  <si>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</si>
  <si>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</si>
  <si>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</si>
  <si>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</si>
  <si>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</si>
  <si>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</si>
  <si>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</si>
  <si>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</si>
  <si>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</si>
  <si>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</si>
  <si>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</si>
  <si>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</si>
  <si>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</si>
  <si>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</si>
  <si>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</si>
  <si>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</si>
  <si>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</si>
  <si>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</si>
  <si>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</si>
  <si>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</si>
  <si>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</si>
  <si>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</si>
  <si>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</si>
  <si>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</si>
  <si>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</si>
  <si>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</si>
  <si>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</si>
  <si>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</si>
  <si>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</si>
  <si>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</si>
  <si>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</si>
  <si>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</si>
  <si>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</si>
  <si>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</si>
  <si>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</si>
  <si>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</si>
  <si>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</si>
  <si>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</si>
  <si>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</si>
  <si>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</si>
  <si>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</si>
  <si>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</si>
  <si>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</si>
  <si>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</si>
  <si>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</si>
  <si>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</si>
  <si>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</si>
  <si>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</si>
  <si>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</si>
  <si>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</si>
  <si>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</si>
  <si>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</si>
  <si>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</si>
  <si>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</si>
  <si>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</si>
  <si>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</si>
  <si>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</si>
  <si>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</si>
  <si>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</si>
  <si>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</si>
  <si>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</si>
  <si>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</si>
  <si>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</si>
  <si>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</si>
  <si>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</si>
  <si>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</si>
  <si>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</si>
  <si>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</si>
  <si>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</si>
  <si>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</si>
  <si>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</si>
  <si>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</si>
  <si>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</si>
  <si>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</si>
  <si>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</si>
  <si>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</si>
  <si>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</si>
  <si>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</si>
  <si>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</si>
  <si>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</si>
  <si>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</si>
  <si>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</si>
  <si>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</si>
  <si>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</si>
  <si>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</si>
  <si>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</si>
  <si>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</si>
  <si>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</si>
  <si>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</si>
  <si>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</si>
  <si>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</si>
  <si>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</si>
  <si>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</si>
  <si>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</si>
  <si>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</si>
  <si>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</si>
  <si>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</si>
  <si>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</si>
  <si>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</si>
  <si>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</si>
  <si>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</si>
  <si>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</si>
  <si>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</si>
  <si>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</si>
  <si>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</si>
  <si>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</si>
  <si>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</si>
  <si>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</si>
  <si>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</si>
  <si>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</si>
  <si>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</si>
  <si>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</si>
  <si>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</si>
  <si>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</si>
  <si>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</si>
  <si>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</si>
  <si>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</si>
  <si>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</si>
  <si>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</si>
  <si>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</si>
  <si>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</si>
  <si>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</si>
  <si>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</si>
  <si>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</si>
  <si>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</si>
  <si>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</si>
  <si>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</si>
  <si>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</si>
  <si>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</si>
  <si>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</si>
  <si>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</si>
  <si>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</si>
  <si>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</si>
  <si>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</si>
  <si>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</si>
  <si>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</si>
  <si>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</si>
  <si>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</si>
  <si>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</si>
  <si>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</si>
  <si>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</si>
  <si>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</si>
  <si>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</si>
  <si>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</si>
  <si>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</si>
  <si>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</si>
  <si>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</si>
  <si>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</si>
  <si>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</si>
  <si>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</si>
  <si>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</si>
  <si>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</si>
  <si>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</si>
  <si>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</si>
  <si>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</si>
  <si>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</si>
  <si>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</si>
  <si>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</si>
  <si>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</si>
  <si>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</si>
  <si>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</si>
  <si>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</si>
  <si>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</si>
  <si>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</si>
  <si>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</si>
  <si>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</si>
  <si>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</si>
  <si>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</si>
  <si>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</si>
  <si>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</si>
  <si>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</si>
  <si>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</si>
  <si>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</si>
  <si>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</si>
  <si>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</si>
  <si>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</si>
  <si>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</si>
  <si>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</si>
  <si>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</si>
  <si>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</si>
  <si>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</si>
  <si>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</si>
  <si>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</si>
  <si>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</si>
  <si>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</si>
  <si>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</si>
  <si>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</si>
  <si>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</si>
  <si>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</si>
  <si>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</si>
  <si>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</si>
  <si>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</si>
  <si>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</si>
  <si>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</si>
  <si>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</si>
  <si>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</si>
  <si>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</si>
  <si>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</si>
  <si>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</si>
  <si>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</si>
  <si>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</si>
  <si>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</si>
  <si>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</si>
  <si>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</si>
  <si>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</si>
  <si>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</si>
  <si>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</si>
  <si>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</si>
  <si>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</si>
  <si>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</si>
  <si>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</si>
  <si>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</si>
  <si>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</si>
  <si>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</si>
  <si>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</si>
  <si>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</si>
  <si>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</si>
  <si>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</si>
  <si>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</si>
  <si>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</si>
  <si>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</si>
  <si>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</si>
  <si>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</si>
  <si>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</si>
  <si>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</si>
  <si>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</si>
  <si>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</si>
  <si>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</si>
  <si>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</si>
  <si>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</si>
  <si>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</si>
  <si>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</si>
  <si>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</si>
  <si>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</si>
  <si>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</si>
  <si>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</si>
  <si>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</si>
  <si>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</si>
  <si>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</si>
  <si>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</si>
  <si>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</si>
  <si>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</si>
  <si>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</si>
  <si>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</si>
  <si>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</si>
  <si>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</si>
  <si>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</si>
  <si>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</si>
  <si>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</si>
  <si>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</si>
  <si>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</si>
  <si>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</si>
  <si>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</si>
  <si>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</si>
  <si>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</si>
  <si>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</si>
  <si>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</si>
  <si>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</si>
  <si>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</si>
  <si>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</si>
  <si>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</si>
  <si>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</si>
  <si>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</si>
  <si>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</si>
  <si>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</si>
  <si>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</si>
  <si>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</si>
  <si>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</si>
  <si>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</si>
  <si>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</si>
  <si>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</si>
  <si>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</si>
  <si>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</si>
  <si>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</si>
  <si>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</si>
  <si>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</si>
  <si>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</si>
  <si>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</si>
  <si>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</si>
  <si>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</si>
  <si>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</si>
  <si>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</si>
  <si>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</si>
  <si>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</si>
  <si>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</si>
  <si>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</si>
  <si>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</si>
  <si>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</si>
  <si>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</si>
  <si>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</si>
  <si>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</si>
  <si>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</si>
  <si>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</si>
  <si>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</si>
  <si>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</si>
  <si>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</si>
  <si>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</si>
  <si>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</si>
  <si>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</si>
  <si>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</si>
  <si>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</si>
  <si>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</si>
  <si>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</si>
  <si>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</si>
  <si>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</si>
  <si>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</si>
  <si>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</si>
  <si>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</si>
  <si>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</si>
  <si>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</si>
  <si>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</si>
  <si>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</si>
  <si>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</si>
  <si>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</si>
  <si>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</si>
  <si>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</si>
  <si>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</si>
  <si>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</si>
  <si>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</si>
  <si>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</si>
  <si>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</si>
  <si>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</si>
  <si>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</si>
  <si>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</si>
  <si>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</si>
  <si>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</si>
  <si>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</si>
  <si>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</si>
  <si>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</si>
  <si>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</si>
  <si>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</si>
  <si>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</si>
  <si>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</si>
  <si>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</si>
  <si>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</si>
  <si>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</si>
  <si>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</si>
  <si>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</si>
  <si>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</si>
  <si>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</si>
  <si>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</si>
  <si>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</si>
  <si>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</si>
  <si>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</si>
  <si>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</si>
  <si>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</si>
  <si>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</si>
  <si>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</si>
  <si>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</si>
  <si>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</si>
  <si>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</si>
  <si>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</si>
  <si>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</si>
  <si>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</si>
  <si>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</si>
  <si>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</si>
  <si>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</si>
  <si>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</si>
  <si>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</si>
  <si>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</si>
  <si>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</si>
  <si>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</si>
  <si>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</si>
  <si>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</si>
  <si>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</si>
  <si>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</si>
  <si>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</si>
  <si>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</si>
  <si>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</si>
  <si>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</si>
  <si>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</si>
  <si>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</si>
  <si>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</si>
  <si>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</si>
  <si>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</si>
  <si>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</si>
  <si>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</si>
  <si>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</si>
  <si>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</si>
  <si>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</si>
  <si>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</si>
  <si>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</si>
  <si>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</si>
  <si>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</si>
  <si>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</si>
  <si>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</si>
  <si>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</si>
  <si>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</si>
  <si>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</si>
  <si>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</si>
  <si>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</si>
  <si>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</si>
  <si>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</si>
  <si>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</si>
  <si>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</si>
  <si>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</si>
  <si>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</si>
  <si>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</si>
  <si>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</si>
  <si>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</si>
  <si>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</si>
  <si>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</si>
  <si>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</si>
  <si>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</si>
  <si>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</si>
  <si>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</si>
  <si>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</si>
  <si>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</si>
  <si>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</si>
  <si>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</si>
  <si>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</si>
  <si>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</si>
  <si>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</si>
  <si>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</si>
  <si>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</si>
  <si>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</si>
  <si>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</si>
  <si>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</si>
  <si>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</si>
  <si>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</si>
  <si>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</si>
  <si>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</si>
  <si>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</si>
  <si>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</si>
  <si>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</si>
  <si>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</si>
  <si>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</si>
  <si>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</si>
  <si>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</si>
  <si>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</si>
  <si>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</si>
  <si>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</si>
  <si>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</si>
  <si>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</si>
  <si>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</si>
  <si>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</si>
  <si>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</si>
  <si>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</si>
  <si>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</si>
  <si>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</si>
  <si>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</si>
  <si>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</si>
  <si>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</si>
  <si>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</si>
  <si>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</si>
  <si>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</si>
  <si>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</si>
  <si>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</si>
  <si>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</si>
  <si>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</si>
  <si>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</si>
  <si>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</si>
  <si>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</si>
  <si>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</si>
  <si>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</si>
  <si>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</si>
  <si>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</si>
  <si>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</si>
  <si>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</si>
  <si>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</si>
  <si>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</si>
  <si>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</si>
  <si>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</si>
  <si>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</si>
  <si>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</si>
  <si>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</si>
  <si>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</si>
  <si>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</si>
  <si>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</si>
  <si>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</si>
  <si>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</si>
  <si>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</si>
  <si>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</si>
  <si>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</si>
  <si>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</si>
  <si>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</si>
  <si>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</si>
  <si>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</si>
  <si>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</si>
  <si>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</si>
  <si>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</si>
  <si>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</si>
  <si>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</si>
  <si>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</si>
  <si>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</si>
  <si>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</si>
  <si>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</si>
  <si>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</si>
  <si>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</si>
  <si>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</si>
  <si>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</si>
  <si>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</si>
  <si>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</si>
  <si>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</si>
  <si>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</si>
  <si>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</si>
  <si>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</si>
  <si>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</si>
  <si>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</si>
  <si>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</si>
  <si>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</si>
  <si>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</si>
  <si>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</si>
  <si>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</si>
  <si>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</si>
  <si>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</si>
  <si>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</si>
  <si>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</si>
  <si>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</si>
  <si>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</si>
  <si>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</si>
  <si>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</si>
  <si>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</si>
  <si>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</si>
  <si>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</si>
  <si>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</si>
  <si>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</si>
  <si>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</si>
  <si>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</si>
  <si>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</si>
  <si>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</si>
  <si>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</si>
  <si>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</si>
  <si>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</si>
  <si>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</si>
  <si>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</si>
  <si>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</si>
  <si>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</si>
  <si>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</si>
  <si>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</si>
  <si>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</si>
  <si>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</si>
  <si>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</si>
  <si>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</si>
  <si>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</si>
  <si>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</si>
  <si>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</si>
  <si>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</si>
  <si>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</si>
  <si>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</si>
  <si>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</si>
  <si>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</si>
  <si>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</si>
  <si>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</si>
  <si>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</si>
  <si>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</si>
  <si>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</si>
  <si>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</si>
  <si>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</si>
  <si>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</si>
  <si>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</si>
  <si>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</si>
  <si>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</si>
  <si>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</si>
  <si>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</si>
  <si>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</si>
  <si>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</si>
  <si>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</si>
  <si>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</si>
  <si>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</si>
  <si>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</si>
  <si>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</si>
  <si>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</si>
  <si>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</si>
  <si>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</si>
  <si>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</si>
  <si>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</si>
  <si>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</si>
  <si>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</si>
  <si>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</si>
  <si>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</si>
  <si>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</si>
  <si>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</si>
  <si>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</si>
  <si>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</si>
  <si>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</si>
  <si>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</si>
  <si>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</si>
  <si>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</si>
  <si>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</si>
  <si>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</si>
  <si>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</si>
  <si>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</si>
  <si>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</si>
  <si>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</si>
  <si>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</si>
  <si>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</si>
  <si>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</si>
  <si>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</si>
  <si>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</si>
  <si>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</si>
  <si>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</si>
  <si>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</si>
  <si>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</si>
  <si>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</si>
  <si>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</si>
  <si>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</si>
  <si>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</si>
  <si>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</si>
  <si>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</si>
  <si>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</si>
  <si>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</si>
  <si>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</si>
  <si>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</si>
  <si>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</si>
  <si>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</si>
  <si>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</si>
  <si>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</si>
  <si>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</si>
  <si>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</si>
  <si>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</si>
  <si>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</si>
  <si>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</si>
  <si>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</si>
  <si>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</si>
  <si>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</si>
  <si>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</si>
  <si>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</si>
  <si>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</si>
  <si>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</si>
  <si>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</si>
  <si>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</si>
  <si>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</si>
  <si>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</si>
  <si>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</si>
  <si>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</si>
  <si>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</si>
  <si>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</si>
  <si>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</si>
  <si>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</si>
  <si>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</si>
  <si>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</si>
  <si>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</si>
  <si>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</si>
  <si>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</si>
  <si>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</si>
  <si>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</si>
  <si>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</si>
  <si>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</si>
  <si>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</si>
  <si>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</si>
  <si>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</si>
  <si>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</si>
  <si>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</si>
  <si>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</si>
  <si>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</si>
  <si>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</si>
  <si>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</si>
  <si>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</si>
  <si>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</si>
  <si>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</si>
  <si>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</si>
  <si>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</si>
  <si>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</si>
  <si>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</si>
  <si>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</si>
  <si>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</si>
  <si>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</si>
  <si>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</si>
  <si>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</si>
  <si>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</si>
  <si>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</si>
  <si>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</si>
  <si>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</si>
  <si>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</si>
  <si>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</si>
  <si>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</si>
  <si>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</si>
  <si>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</si>
  <si>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</si>
  <si>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</si>
  <si>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</si>
  <si>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</si>
  <si>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</si>
  <si>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</si>
  <si>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</si>
  <si>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</si>
  <si>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</si>
  <si>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</si>
  <si>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</si>
  <si>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</si>
  <si>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</si>
  <si>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</si>
  <si>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</si>
  <si>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</si>
  <si>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</si>
  <si>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</si>
  <si>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</si>
  <si>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</si>
  <si>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</si>
  <si>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</si>
  <si>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</si>
  <si>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</si>
  <si>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</si>
  <si>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</si>
  <si>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</si>
  <si>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</si>
  <si>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</si>
  <si>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</si>
  <si>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</si>
  <si>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</si>
  <si>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</si>
  <si>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</si>
  <si>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</si>
  <si>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</si>
  <si>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</si>
  <si>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</si>
  <si>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</si>
  <si>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</si>
  <si>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</si>
  <si>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</si>
  <si>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</si>
  <si>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</si>
  <si>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</si>
  <si>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</si>
  <si>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</si>
  <si>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</si>
  <si>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</si>
  <si>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</si>
  <si>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</si>
  <si>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</si>
  <si>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</si>
  <si>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</si>
  <si>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</si>
  <si>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</si>
  <si>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</si>
  <si>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</si>
  <si>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</si>
  <si>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</si>
  <si>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</si>
  <si>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</si>
  <si>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</si>
  <si>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</si>
  <si>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</si>
  <si>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</si>
  <si>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</si>
  <si>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</si>
  <si>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</si>
  <si>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</si>
  <si>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</si>
  <si>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</si>
  <si>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</si>
  <si>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</si>
  <si>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</si>
  <si>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</si>
  <si>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</si>
  <si>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</si>
  <si>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</si>
  <si>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</si>
  <si>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</si>
  <si>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</si>
  <si>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</si>
  <si>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</si>
  <si>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</si>
  <si>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</si>
  <si>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</si>
  <si>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</si>
  <si>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</si>
  <si>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</si>
  <si>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</si>
  <si>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</si>
  <si>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</si>
  <si>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</si>
  <si>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</si>
  <si>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</si>
  <si>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</si>
  <si>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</si>
  <si>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</si>
  <si>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</si>
  <si>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</si>
  <si>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</si>
  <si>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</si>
  <si>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</si>
  <si>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</si>
  <si>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</si>
  <si>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</si>
  <si>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</si>
  <si>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</si>
  <si>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</si>
  <si>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</si>
  <si>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</si>
  <si>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</si>
  <si>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</si>
  <si>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</si>
  <si>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</si>
  <si>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</si>
  <si>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</si>
  <si>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</si>
  <si>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</si>
  <si>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</si>
  <si>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</si>
  <si>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</si>
  <si>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</si>
  <si>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</si>
  <si>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</si>
  <si>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</si>
  <si>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</si>
  <si>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</si>
  <si>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</si>
  <si>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</si>
  <si>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</si>
  <si>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</si>
  <si>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</si>
  <si>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</si>
  <si>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</si>
  <si>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</si>
  <si>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</si>
  <si>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</si>
  <si>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</si>
  <si>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</si>
  <si>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</si>
  <si>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</si>
  <si>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</si>
  <si>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</si>
  <si>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</si>
  <si>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</si>
  <si>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</si>
  <si>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</si>
  <si>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</si>
  <si>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</si>
  <si>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</si>
  <si>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</si>
  <si>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</si>
  <si>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</si>
  <si>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</si>
  <si>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</si>
  <si>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</si>
  <si>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</si>
  <si>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</si>
  <si>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</si>
  <si>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</si>
  <si>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</si>
  <si>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</si>
  <si>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</si>
  <si>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</si>
  <si>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</si>
  <si>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</si>
  <si>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</si>
  <si>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</si>
  <si>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</si>
  <si>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</si>
  <si>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</si>
  <si>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</si>
  <si>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</si>
  <si>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</si>
  <si>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</si>
  <si>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</si>
  <si>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</si>
  <si>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</si>
  <si>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</si>
  <si>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</si>
  <si>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</si>
  <si>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</si>
  <si>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</si>
  <si>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</si>
  <si>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</si>
  <si>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</si>
  <si>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</si>
  <si>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</si>
  <si>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</si>
  <si>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</si>
  <si>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</si>
  <si>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</si>
  <si>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</si>
  <si>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</si>
  <si>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</si>
  <si>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</si>
  <si>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</si>
  <si>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</si>
  <si>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</si>
  <si>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</si>
  <si>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</si>
  <si>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</si>
  <si>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</si>
  <si>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</si>
  <si>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</si>
  <si>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</si>
  <si>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</si>
  <si>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</si>
  <si>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</si>
  <si>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</si>
  <si>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</si>
  <si>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</si>
  <si>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</si>
  <si>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</si>
  <si>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</si>
  <si>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</si>
  <si>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</si>
  <si>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</si>
  <si>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</si>
  <si>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</si>
  <si>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</si>
  <si>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</si>
  <si>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</si>
  <si>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</si>
  <si>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</si>
  <si>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</si>
  <si>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</si>
  <si>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</si>
  <si>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</si>
  <si>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</si>
  <si>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</si>
  <si>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</si>
  <si>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</si>
  <si>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</si>
  <si>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</si>
  <si>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</si>
  <si>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</si>
  <si>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</si>
  <si>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</si>
  <si>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</si>
  <si>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</si>
  <si>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</si>
  <si>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</si>
  <si>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</si>
  <si>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</si>
  <si>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</si>
  <si>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</si>
  <si>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</si>
  <si>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</si>
  <si>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</si>
  <si>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</si>
  <si>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</si>
  <si>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</si>
  <si>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</si>
  <si>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</si>
  <si>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</si>
  <si>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</si>
  <si>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</si>
  <si>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</si>
  <si>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</si>
  <si>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</si>
  <si>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</si>
  <si>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</si>
  <si>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</si>
  <si>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</si>
  <si>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</si>
  <si>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</si>
  <si>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</si>
  <si>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</si>
  <si>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</si>
  <si>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</si>
  <si>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</si>
  <si>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</si>
  <si>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</si>
  <si>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</si>
  <si>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</si>
  <si>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</si>
  <si>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</si>
  <si>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</si>
  <si>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</si>
  <si>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</si>
  <si>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</si>
  <si>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</si>
  <si>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</si>
  <si>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</si>
  <si>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</si>
  <si>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</si>
  <si>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</si>
  <si>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</si>
  <si>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</si>
  <si>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</si>
  <si>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</si>
  <si>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</si>
  <si>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</si>
  <si>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</si>
  <si>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</si>
  <si>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</si>
  <si>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</si>
  <si>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</si>
  <si>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</si>
  <si>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</si>
  <si>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</si>
  <si>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</si>
  <si>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</si>
  <si>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</si>
  <si>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</si>
  <si>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</si>
  <si>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</si>
  <si>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</si>
  <si>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</si>
  <si>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</si>
  <si>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</si>
  <si>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</si>
  <si>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</si>
  <si>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</si>
  <si>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</si>
  <si>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</si>
  <si>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</si>
  <si>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</si>
  <si>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</si>
  <si>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</si>
  <si>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</si>
  <si>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</si>
  <si>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</si>
  <si>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</si>
  <si>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</si>
  <si>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</si>
  <si>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</si>
  <si>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</si>
  <si>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</si>
  <si>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</si>
  <si>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</si>
  <si>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</si>
  <si>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</si>
  <si>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</si>
  <si>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</si>
  <si>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</si>
  <si>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</si>
  <si>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</si>
  <si>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</si>
  <si>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</si>
  <si>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</si>
  <si>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</si>
  <si>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</si>
  <si>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</si>
  <si>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</si>
  <si>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</si>
  <si>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</si>
  <si>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</si>
  <si>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</si>
  <si>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</si>
  <si>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</si>
  <si>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</si>
  <si>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</si>
  <si>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</si>
  <si>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</si>
  <si>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</si>
  <si>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</si>
  <si>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</si>
  <si>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</si>
  <si>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</si>
  <si>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</si>
  <si>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</si>
  <si>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</si>
  <si>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</si>
  <si>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</si>
  <si>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</si>
  <si>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</si>
  <si>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</si>
  <si>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</si>
  <si>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</si>
  <si>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</si>
  <si>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</si>
  <si>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</si>
  <si>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</si>
  <si>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</si>
  <si>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</si>
  <si>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</si>
  <si>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</si>
  <si>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</si>
  <si>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</si>
  <si>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</si>
  <si>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</si>
  <si>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</si>
  <si>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</si>
  <si>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</si>
  <si>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</si>
  <si>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</si>
  <si>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</si>
  <si>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</si>
  <si>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</si>
  <si>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</si>
  <si>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</si>
  <si>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</si>
  <si>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</si>
  <si>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</si>
  <si>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</si>
  <si>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</si>
  <si>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</si>
  <si>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</si>
  <si>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</si>
  <si>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</si>
  <si>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</si>
  <si>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</si>
  <si>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</si>
  <si>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</si>
  <si>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</si>
  <si>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</si>
  <si>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</si>
  <si>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</si>
  <si>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</si>
  <si>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</si>
  <si>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</si>
  <si>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</si>
  <si>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</si>
  <si>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</si>
  <si>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</si>
  <si>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</si>
  <si>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</si>
  <si>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</si>
  <si>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</si>
  <si>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</si>
  <si>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</si>
  <si>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</si>
  <si>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</si>
  <si>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</si>
  <si>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</si>
  <si>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</si>
  <si>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</si>
  <si>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</si>
  <si>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</si>
  <si>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</si>
  <si>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</si>
  <si>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</si>
  <si>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</si>
  <si>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</si>
  <si>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</si>
  <si>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</si>
  <si>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</si>
  <si>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</si>
  <si>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</si>
  <si>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</si>
  <si>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</si>
  <si>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</si>
  <si>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</si>
  <si>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</si>
  <si>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</si>
  <si>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</si>
  <si>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</si>
  <si>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</si>
  <si>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</si>
  <si>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</si>
  <si>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</si>
  <si>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</si>
  <si>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</si>
  <si>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</si>
  <si>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</si>
  <si>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</si>
  <si>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</si>
  <si>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</si>
  <si>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</si>
  <si>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</si>
  <si>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</si>
  <si>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</si>
  <si>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</si>
  <si>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</si>
  <si>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</si>
  <si>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</si>
  <si>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</si>
  <si>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</si>
  <si>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</si>
  <si>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</si>
  <si>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</si>
  <si>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</si>
  <si>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</si>
  <si>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</si>
  <si>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</si>
  <si>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</si>
  <si>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</si>
  <si>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</si>
  <si>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</si>
  <si>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</si>
  <si>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</si>
  <si>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</si>
  <si>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</si>
  <si>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</si>
  <si>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</si>
  <si>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</si>
  <si>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</si>
  <si>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</si>
  <si>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</si>
  <si>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</si>
  <si>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</si>
  <si>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</si>
  <si>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</si>
  <si>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</si>
  <si>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</si>
  <si>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</si>
  <si>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</si>
  <si>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</si>
  <si>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</si>
  <si>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</si>
  <si>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</si>
  <si>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</si>
  <si>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</si>
  <si>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</si>
  <si>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</si>
  <si>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</si>
  <si>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</si>
  <si>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</si>
  <si>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</si>
  <si>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</si>
  <si>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</si>
  <si>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</si>
  <si>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</si>
  <si>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</si>
  <si>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</si>
  <si>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</si>
  <si>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</si>
  <si>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</si>
  <si>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</si>
  <si>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</si>
  <si>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</si>
  <si>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</si>
  <si>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</si>
  <si>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</si>
  <si>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</si>
  <si>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</si>
  <si>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</si>
  <si>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</si>
  <si>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</si>
  <si>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</si>
  <si>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</si>
  <si>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</si>
  <si>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</si>
  <si>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</si>
  <si>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</si>
  <si>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</si>
  <si>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</si>
  <si>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</si>
  <si>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</si>
  <si>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</si>
  <si>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</si>
  <si>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</si>
  <si>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</si>
  <si>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</si>
  <si>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</si>
  <si>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</si>
  <si>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</si>
  <si>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</si>
  <si>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</si>
  <si>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</si>
  <si>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</si>
  <si>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</si>
  <si>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</si>
  <si>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</si>
  <si>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</si>
  <si>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</si>
  <si>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</si>
  <si>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</si>
  <si>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</si>
  <si>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</si>
  <si>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</si>
  <si>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</si>
  <si>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</si>
  <si>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</si>
  <si>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</si>
  <si>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</si>
  <si>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</si>
  <si>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</si>
  <si>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</si>
  <si>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</si>
  <si>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</si>
  <si>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</si>
  <si>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</si>
  <si>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</si>
  <si>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</si>
  <si>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</si>
  <si>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</si>
  <si>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</si>
  <si>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</si>
  <si>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</si>
  <si>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</si>
  <si>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</si>
  <si>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</si>
  <si>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</si>
  <si>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</si>
  <si>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</si>
  <si>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</si>
  <si>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</si>
  <si>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</si>
  <si>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</si>
  <si>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</si>
  <si>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</si>
  <si>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</si>
  <si>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</si>
  <si>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</si>
  <si>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</si>
  <si>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</si>
  <si>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</si>
  <si>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</si>
  <si>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</si>
  <si>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</si>
  <si>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</si>
  <si>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</si>
  <si>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</si>
  <si>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</si>
  <si>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</si>
  <si>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</si>
  <si>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</si>
  <si>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</si>
  <si>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</si>
  <si>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</si>
  <si>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</si>
  <si>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</si>
  <si>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</si>
  <si>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</si>
  <si>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</si>
  <si>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</si>
  <si>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</si>
  <si>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</si>
  <si>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</si>
  <si>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</si>
  <si>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</si>
  <si>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</si>
  <si>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</si>
  <si>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</si>
  <si>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</si>
  <si>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</si>
  <si>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</si>
  <si>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</si>
  <si>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</si>
  <si>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</si>
  <si>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</si>
  <si>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</si>
  <si>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</si>
  <si>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</si>
  <si>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</si>
  <si>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</si>
  <si>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</si>
  <si>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</si>
  <si>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</si>
  <si>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</si>
  <si>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</si>
  <si>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</si>
  <si>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</si>
  <si>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</si>
  <si>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</si>
  <si>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</si>
  <si>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</si>
  <si>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</si>
  <si>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</si>
  <si>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</si>
  <si>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</si>
  <si>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</si>
  <si>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</si>
  <si>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</si>
  <si>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</si>
  <si>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</si>
  <si>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</si>
  <si>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</si>
  <si>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</si>
  <si>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</si>
  <si>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</si>
  <si>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</si>
  <si>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</si>
  <si>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</si>
  <si>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</si>
  <si>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</si>
  <si>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</si>
  <si>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</si>
  <si>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</si>
  <si>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</si>
  <si>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</si>
  <si>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</si>
  <si>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</si>
  <si>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</si>
  <si>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</si>
  <si>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</si>
  <si>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</si>
  <si>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</si>
  <si>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</si>
  <si>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</si>
  <si>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</si>
  <si>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</si>
  <si>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</si>
  <si>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</si>
  <si>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</si>
  <si>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</si>
  <si>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</si>
  <si>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</si>
  <si>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</si>
  <si>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</si>
  <si>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</si>
  <si>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</si>
  <si>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</si>
  <si>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</si>
  <si>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</si>
  <si>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</si>
  <si>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</si>
  <si>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</si>
  <si>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</si>
  <si>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</si>
  <si>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</si>
  <si>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</si>
  <si>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</si>
  <si>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</si>
  <si>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</si>
  <si>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</si>
  <si>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</si>
  <si>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</si>
  <si>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</si>
  <si>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</si>
  <si>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</si>
  <si>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</si>
  <si>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</si>
  <si>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</si>
  <si>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</si>
  <si>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</si>
  <si>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</si>
  <si>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</si>
  <si>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</si>
  <si>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</si>
  <si>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</si>
  <si>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</si>
  <si>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</si>
  <si>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</si>
  <si>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</si>
  <si>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</si>
  <si>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</si>
  <si>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</si>
  <si>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</si>
  <si>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</si>
  <si>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</si>
  <si>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</si>
  <si>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</si>
  <si>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</si>
  <si>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</si>
  <si>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</si>
  <si>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</si>
  <si>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</si>
  <si>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</si>
  <si>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</si>
  <si>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</si>
  <si>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</si>
  <si>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</si>
  <si>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</si>
  <si>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</si>
  <si>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</si>
  <si>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</si>
  <si>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</si>
  <si>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</si>
  <si>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</si>
  <si>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</si>
  <si>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</si>
  <si>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</si>
  <si>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</si>
  <si>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</si>
  <si>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</si>
  <si>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</si>
  <si>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</si>
  <si>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</si>
  <si>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</si>
  <si>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</si>
  <si>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</si>
  <si>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</si>
  <si>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</si>
  <si>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</si>
  <si>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</si>
  <si>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</si>
  <si>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</si>
  <si>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</si>
  <si>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</si>
  <si>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</si>
  <si>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</si>
  <si>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</si>
  <si>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</si>
  <si>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</si>
  <si>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</si>
  <si>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</si>
  <si>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</si>
  <si>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</si>
  <si>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</si>
  <si>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</si>
  <si>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</si>
  <si>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</si>
  <si>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</si>
  <si>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</si>
  <si>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</si>
  <si>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</si>
  <si>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</si>
  <si>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</si>
  <si>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</si>
  <si>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</si>
  <si>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</si>
  <si>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</si>
  <si>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</si>
  <si>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</si>
  <si>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</si>
  <si>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</si>
  <si>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</si>
  <si>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</si>
  <si>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</si>
  <si>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</si>
  <si>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</si>
  <si>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</si>
  <si>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</si>
  <si>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</si>
  <si>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</si>
  <si>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</si>
  <si>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</si>
  <si>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</si>
  <si>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</si>
  <si>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</si>
  <si>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</si>
  <si>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</si>
  <si>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</si>
  <si>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</si>
  <si>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</si>
  <si>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</si>
  <si>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</si>
  <si>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</si>
  <si>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</si>
  <si>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</si>
  <si>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</si>
  <si>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</si>
  <si>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</si>
  <si>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</si>
  <si>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</si>
  <si>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</si>
  <si>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</si>
  <si>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</si>
  <si>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</si>
  <si>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</si>
  <si>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</si>
  <si>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</si>
  <si>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</si>
  <si>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</si>
  <si>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</si>
  <si>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</si>
  <si>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</si>
  <si>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</si>
  <si>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</si>
  <si>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</si>
  <si>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</si>
  <si>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</si>
  <si>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</si>
  <si>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</si>
  <si>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</si>
  <si>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</si>
  <si>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</si>
  <si>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</si>
  <si>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</si>
  <si>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</si>
  <si>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</si>
  <si>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</si>
  <si>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</si>
  <si>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</si>
  <si>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</si>
  <si>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</si>
  <si>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</si>
  <si>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</si>
  <si>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</si>
  <si>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</si>
  <si>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</si>
  <si>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</si>
  <si>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</si>
  <si>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</si>
  <si>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</si>
  <si>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</si>
  <si>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</si>
  <si>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</si>
  <si>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</si>
  <si>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</si>
  <si>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</si>
  <si>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</si>
  <si>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</si>
  <si>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</si>
  <si>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</si>
  <si>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</si>
  <si>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</si>
  <si>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</si>
  <si>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</si>
  <si>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</si>
  <si>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</si>
  <si>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</si>
  <si>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</si>
  <si>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</si>
  <si>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</si>
  <si>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</si>
  <si>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</si>
  <si>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</si>
  <si>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</si>
  <si>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</si>
  <si>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</si>
  <si>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</si>
  <si>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</si>
  <si>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</si>
  <si>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</si>
  <si>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</si>
  <si>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</si>
  <si>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</si>
  <si>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</si>
  <si>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</si>
  <si>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</si>
  <si>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</si>
  <si>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</si>
  <si>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</si>
  <si>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</si>
  <si>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</si>
  <si>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</si>
  <si>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</si>
  <si>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</si>
  <si>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</si>
  <si>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</si>
  <si>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</si>
  <si>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</si>
  <si>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</si>
  <si>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</si>
  <si>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</si>
  <si>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</si>
  <si>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</si>
  <si>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</si>
  <si>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</si>
  <si>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</si>
  <si>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</si>
  <si>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</si>
  <si>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</si>
  <si>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</si>
  <si>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</si>
  <si>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</si>
  <si>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</si>
  <si>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</si>
  <si>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</si>
  <si>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</si>
  <si>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</si>
  <si>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</si>
  <si>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</si>
  <si>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</si>
  <si>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</si>
  <si>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</si>
  <si>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</si>
  <si>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</si>
  <si>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</si>
  <si>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</si>
  <si>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</si>
  <si>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</si>
  <si>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</si>
  <si>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</si>
  <si>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</si>
  <si>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</si>
  <si>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</si>
  <si>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</si>
  <si>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</si>
  <si>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</si>
  <si>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</si>
  <si>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</si>
  <si>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</si>
  <si>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</si>
  <si>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</si>
  <si>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</si>
  <si>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</si>
  <si>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</si>
  <si>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</si>
  <si>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</si>
  <si>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</si>
  <si>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</si>
  <si>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</si>
  <si>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</si>
  <si>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</si>
  <si>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</si>
  <si>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</si>
  <si>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</si>
  <si>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</si>
  <si>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</si>
  <si>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</si>
  <si>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</si>
  <si>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</si>
  <si>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</si>
  <si>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</si>
  <si>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</si>
  <si>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</si>
  <si>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</si>
  <si>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</si>
  <si>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</si>
  <si>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</si>
  <si>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</si>
  <si>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</si>
  <si>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</si>
  <si>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</si>
  <si>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</si>
  <si>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</si>
  <si>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</si>
  <si>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</si>
  <si>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</si>
  <si>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</si>
  <si>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</si>
  <si>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</si>
  <si>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</si>
  <si>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</si>
  <si>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</si>
  <si>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</si>
  <si>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</si>
  <si>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</si>
  <si>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</si>
  <si>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</si>
  <si>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</si>
  <si>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</si>
  <si>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</si>
  <si>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</si>
  <si>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</si>
  <si>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</si>
  <si>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</si>
  <si>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</si>
  <si>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</si>
  <si>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</si>
  <si>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</si>
  <si>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</si>
  <si>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</si>
  <si>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</si>
  <si>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</si>
  <si>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</si>
  <si>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</si>
  <si>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</si>
  <si>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</si>
  <si>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</si>
  <si>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</si>
  <si>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</si>
  <si>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</si>
  <si>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</si>
  <si>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</si>
  <si>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</si>
  <si>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</si>
  <si>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</si>
  <si>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</si>
  <si>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</si>
  <si>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</si>
  <si>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</si>
  <si>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</si>
  <si>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</si>
  <si>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</si>
  <si>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</si>
  <si>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</si>
  <si>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</si>
  <si>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</si>
  <si>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</si>
  <si>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</si>
  <si>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</si>
  <si>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</si>
  <si>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</si>
  <si>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</si>
  <si>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</si>
  <si>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</si>
  <si>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</si>
  <si>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</si>
  <si>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</si>
  <si>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</si>
  <si>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</si>
  <si>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</si>
  <si>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</si>
  <si>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</si>
  <si>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</si>
  <si>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</si>
  <si>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</si>
  <si>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</si>
  <si>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</si>
  <si>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</si>
  <si>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</si>
  <si>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</si>
  <si>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</si>
  <si>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</si>
  <si>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</si>
  <si>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</si>
  <si>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</si>
  <si>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</si>
  <si>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</si>
  <si>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</si>
  <si>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</si>
  <si>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</si>
  <si>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</si>
  <si>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</si>
  <si>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</si>
  <si>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</si>
  <si>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</si>
  <si>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</si>
  <si>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</si>
  <si>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</si>
  <si>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</si>
  <si>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</si>
  <si>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</si>
  <si>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</si>
  <si>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</si>
  <si>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</si>
  <si>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</si>
  <si>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</si>
  <si>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</si>
  <si>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</si>
  <si>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</si>
  <si>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</si>
  <si>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</si>
  <si>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</si>
  <si>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</si>
  <si>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</si>
  <si>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</si>
  <si>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</si>
  <si>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</si>
  <si>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</si>
  <si>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</si>
  <si>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</si>
  <si>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</si>
  <si>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</si>
  <si>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</si>
  <si>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</si>
  <si>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</si>
  <si>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</si>
  <si>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</si>
  <si>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</si>
  <si>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</si>
  <si>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</si>
  <si>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</si>
  <si>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</si>
  <si>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</si>
  <si>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</si>
  <si>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</si>
  <si>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</si>
  <si>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</si>
  <si>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</si>
  <si>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</si>
  <si>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</si>
  <si>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</si>
  <si>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</si>
  <si>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</si>
  <si>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</si>
  <si>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</si>
  <si>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</si>
  <si>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</si>
  <si>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</si>
  <si>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</si>
  <si>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</si>
  <si>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</si>
  <si>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</si>
  <si>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</si>
  <si>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</si>
  <si>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</si>
  <si>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</si>
  <si>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</si>
  <si>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</si>
  <si>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</si>
  <si>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</si>
  <si>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</si>
  <si>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</si>
  <si>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</si>
  <si>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</si>
  <si>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</si>
  <si>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</si>
  <si>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</si>
  <si>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</si>
  <si>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</si>
  <si>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</si>
  <si>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</si>
  <si>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</si>
  <si>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</si>
  <si>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</si>
  <si>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</si>
  <si>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</si>
  <si>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</si>
  <si>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</si>
  <si>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</si>
  <si>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</si>
  <si>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</si>
  <si>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</si>
  <si>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</si>
  <si>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</si>
  <si>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</si>
  <si>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</si>
  <si>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</si>
  <si>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</si>
  <si>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</si>
  <si>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</si>
  <si>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</si>
  <si>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</si>
  <si>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</si>
  <si>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</si>
  <si>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</si>
  <si>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</si>
  <si>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</si>
  <si>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</si>
  <si>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</si>
  <si>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</si>
  <si>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</si>
  <si>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</si>
  <si>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</si>
  <si>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</si>
  <si>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</si>
  <si>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</si>
  <si>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</si>
  <si>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</si>
  <si>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</si>
  <si>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</si>
  <si>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</si>
  <si>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</si>
  <si>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</si>
  <si>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</si>
  <si>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</si>
  <si>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</si>
  <si>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</si>
  <si>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</si>
  <si>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</si>
  <si>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</si>
  <si>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</si>
  <si>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</si>
  <si>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</si>
  <si>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</si>
  <si>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</si>
  <si>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</si>
  <si>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</si>
  <si>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</si>
  <si>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</si>
  <si>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</si>
  <si>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</si>
  <si>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</si>
  <si>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</si>
  <si>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</si>
  <si>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</si>
  <si>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</si>
  <si>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</si>
  <si>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</si>
  <si>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</si>
  <si>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</si>
  <si>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</si>
  <si>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</si>
  <si>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</si>
  <si>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</si>
  <si>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</si>
  <si>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</si>
  <si>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</si>
  <si>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</si>
  <si>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</si>
  <si>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</si>
  <si>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</si>
  <si>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</si>
  <si>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</si>
  <si>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</si>
  <si>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</si>
  <si>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</si>
  <si>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</si>
  <si>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</si>
  <si>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</si>
  <si>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</si>
  <si>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</si>
  <si>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</si>
  <si>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</si>
  <si>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</si>
  <si>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</si>
  <si>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</si>
  <si>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</si>
  <si>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</si>
  <si>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</si>
  <si>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</si>
  <si>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</si>
  <si>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</si>
  <si>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</si>
  <si>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</si>
  <si>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</si>
  <si>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</si>
  <si>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</si>
  <si>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</si>
  <si>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</si>
  <si>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</si>
  <si>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</si>
  <si>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</si>
  <si>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</si>
  <si>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</si>
  <si>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</si>
  <si>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</si>
  <si>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</si>
  <si>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</si>
  <si>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</si>
  <si>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</si>
  <si>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</si>
  <si>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</si>
  <si>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</si>
  <si>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</si>
  <si>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</si>
  <si>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</si>
  <si>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</si>
  <si>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</si>
  <si>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</si>
  <si>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</si>
  <si>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</si>
  <si>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</si>
  <si>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</si>
  <si>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</si>
  <si>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</si>
  <si>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</si>
  <si>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</si>
  <si>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</si>
  <si>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</si>
  <si>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</si>
  <si>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</si>
  <si>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</si>
  <si>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</si>
  <si>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</si>
  <si>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</si>
  <si>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</si>
  <si>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</si>
  <si>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</si>
  <si>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</si>
  <si>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</si>
  <si>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</si>
  <si>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</si>
  <si>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</si>
  <si>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</si>
  <si>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</si>
  <si>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</si>
  <si>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</si>
  <si>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</si>
  <si>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</si>
  <si>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</si>
  <si>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</si>
  <si>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</si>
  <si>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</si>
  <si>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</si>
  <si>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</si>
  <si>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</si>
  <si>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</si>
  <si>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</si>
  <si>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</si>
  <si>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</si>
  <si>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</si>
  <si>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</si>
  <si>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</si>
  <si>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</si>
  <si>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</si>
  <si>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</si>
  <si>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</si>
  <si>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</si>
  <si>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</si>
  <si>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</si>
  <si>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</si>
  <si>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</si>
  <si>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</si>
  <si>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</si>
  <si>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</si>
  <si>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</si>
  <si>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</si>
  <si>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</si>
  <si>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</si>
  <si>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</si>
  <si>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</si>
  <si>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</si>
  <si>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</si>
  <si>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</si>
  <si>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</si>
  <si>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</si>
  <si>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</si>
  <si>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</si>
  <si>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</si>
  <si>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</si>
  <si>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</si>
  <si>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</si>
  <si>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</si>
  <si>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</si>
  <si>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</si>
  <si>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</si>
  <si>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</si>
  <si>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</si>
  <si>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</si>
  <si>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</si>
  <si>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</si>
  <si>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</si>
  <si>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</si>
  <si>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</si>
  <si>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</si>
  <si>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</si>
  <si>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</si>
  <si>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</si>
  <si>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</si>
  <si>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</si>
  <si>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</si>
  <si>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</si>
  <si>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</si>
  <si>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</si>
  <si>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</si>
  <si>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</si>
  <si>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</si>
  <si>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</si>
  <si>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</si>
  <si>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</si>
  <si>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</si>
  <si>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</si>
  <si>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</si>
  <si>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</si>
  <si>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</si>
  <si>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</si>
  <si>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</si>
  <si>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</si>
  <si>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</si>
  <si>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</si>
  <si>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</si>
  <si>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</si>
  <si>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</si>
  <si>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</si>
  <si>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</si>
  <si>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</si>
  <si>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</si>
  <si>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</si>
  <si>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</si>
  <si>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</si>
  <si>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</si>
  <si>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</si>
  <si>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</si>
  <si>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</si>
  <si>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</si>
  <si>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</si>
  <si>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</si>
  <si>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</si>
  <si>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</si>
  <si>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</si>
  <si>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</si>
  <si>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</si>
  <si>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</si>
  <si>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</si>
  <si>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</si>
  <si>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</si>
  <si>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</si>
  <si>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</si>
  <si>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</si>
  <si>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</si>
  <si>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</si>
  <si>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</si>
  <si>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</si>
  <si>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</si>
  <si>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</si>
  <si>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</si>
  <si>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</si>
  <si>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</si>
  <si>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</si>
  <si>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</si>
  <si>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</si>
  <si>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</si>
  <si>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</si>
  <si>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</si>
  <si>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</si>
  <si>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</si>
  <si>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</si>
  <si>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</si>
  <si>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</si>
  <si>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</si>
  <si>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</si>
  <si>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</si>
  <si>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</si>
  <si>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</si>
  <si>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</si>
  <si>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</si>
  <si>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</si>
  <si>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</si>
  <si>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</si>
  <si>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</si>
  <si>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</si>
  <si>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</si>
  <si>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</si>
  <si>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</si>
  <si>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</si>
  <si>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</si>
  <si>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</si>
  <si>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</si>
  <si>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</si>
  <si>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</si>
  <si>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</si>
  <si>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</si>
  <si>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</si>
  <si>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</si>
  <si>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</si>
  <si>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</si>
  <si>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</si>
  <si>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</si>
  <si>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</si>
  <si>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</si>
  <si>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</si>
  <si>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</si>
  <si>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</si>
  <si>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</si>
  <si>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</si>
  <si>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</si>
  <si>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</si>
  <si>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</si>
  <si>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</si>
  <si>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</si>
  <si>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</si>
  <si>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</si>
  <si>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</si>
  <si>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</si>
  <si>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</si>
  <si>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</si>
  <si>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</si>
  <si>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</si>
  <si>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</si>
  <si>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</si>
  <si>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</si>
  <si>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</si>
  <si>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</si>
  <si>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</si>
  <si>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</si>
  <si>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</si>
  <si>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</si>
  <si>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</si>
  <si>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</si>
  <si>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</si>
  <si>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</si>
  <si>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</si>
  <si>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</si>
  <si>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</si>
  <si>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</si>
  <si>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</si>
  <si>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</si>
  <si>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</si>
  <si>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</si>
  <si>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</si>
  <si>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</si>
  <si>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</si>
  <si>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</si>
  <si>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</si>
  <si>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</si>
  <si>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</si>
  <si>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</si>
  <si>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</si>
  <si>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</si>
  <si>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</si>
  <si>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</si>
  <si>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</si>
  <si>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</si>
  <si>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</si>
  <si>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</si>
  <si>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</si>
  <si>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</si>
  <si>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</si>
  <si>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</si>
  <si>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</si>
  <si>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</si>
  <si>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</si>
  <si>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</si>
  <si>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</si>
  <si>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</si>
  <si>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</si>
  <si>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</si>
  <si>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</si>
  <si>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</si>
  <si>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</si>
  <si>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</si>
  <si>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</si>
  <si>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</si>
  <si>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</si>
  <si>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</si>
  <si>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</si>
  <si>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</si>
  <si>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</si>
  <si>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</si>
  <si>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</si>
  <si>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</si>
  <si>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</si>
  <si>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</si>
  <si>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</si>
  <si>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</si>
  <si>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</si>
  <si>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</si>
  <si>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</si>
  <si>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</si>
  <si>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</si>
  <si>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</si>
  <si>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</si>
  <si>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</si>
  <si>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</si>
  <si>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</si>
  <si>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</si>
  <si>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</si>
  <si>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</si>
  <si>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</si>
  <si>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</si>
  <si>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</si>
  <si>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</si>
  <si>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</si>
  <si>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</si>
  <si>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</si>
  <si>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</si>
  <si>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</si>
  <si>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</si>
  <si>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</si>
  <si>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</si>
  <si>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</si>
  <si>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</si>
  <si>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</si>
  <si>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</si>
  <si>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</si>
  <si>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</si>
  <si>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</si>
  <si>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</si>
  <si>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</si>
  <si>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</si>
  <si>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</si>
  <si>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</si>
  <si>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</si>
  <si>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</si>
  <si>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</si>
  <si>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</si>
  <si>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</si>
  <si>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</si>
  <si>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</si>
  <si>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</si>
  <si>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</si>
  <si>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</si>
  <si>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</si>
  <si>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</si>
  <si>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</si>
  <si>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</si>
  <si>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</si>
  <si>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</si>
  <si>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</si>
  <si>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</si>
  <si>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</si>
  <si>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</si>
  <si>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</si>
  <si>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</si>
  <si>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</si>
  <si>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</si>
  <si>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</si>
  <si>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</si>
  <si>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</si>
  <si>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</si>
  <si>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</si>
  <si>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</si>
  <si>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</si>
  <si>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</si>
  <si>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</si>
  <si>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</si>
  <si>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</si>
  <si>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</si>
  <si>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</si>
  <si>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</si>
  <si>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</si>
  <si>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</si>
  <si>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</si>
  <si>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</si>
  <si>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</si>
  <si>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</si>
  <si>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</si>
  <si>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</si>
  <si>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</si>
  <si>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</si>
  <si>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</si>
  <si>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</si>
  <si>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</si>
  <si>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</si>
  <si>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</si>
  <si>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</si>
  <si>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</si>
  <si>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</si>
  <si>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</si>
  <si>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</si>
  <si>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</si>
  <si>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</si>
  <si>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</si>
  <si>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</si>
  <si>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</si>
  <si>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</si>
  <si>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</si>
  <si>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</si>
  <si>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</si>
  <si>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</si>
  <si>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</si>
  <si>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</si>
  <si>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</si>
  <si>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</si>
  <si>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</si>
  <si>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</si>
  <si>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</si>
  <si>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</si>
  <si>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</si>
  <si>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</si>
  <si>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</si>
  <si>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</si>
  <si>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</si>
  <si>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</si>
  <si>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</si>
  <si>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</si>
  <si>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</si>
  <si>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</si>
  <si>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</si>
  <si>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</si>
  <si>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</si>
  <si>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</si>
  <si>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</si>
  <si>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</si>
  <si>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</si>
  <si>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</si>
  <si>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</si>
  <si>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</si>
  <si>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</si>
  <si>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</si>
  <si>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</si>
  <si>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</si>
  <si>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</si>
  <si>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</si>
  <si>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</si>
  <si>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</si>
  <si>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</si>
  <si>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</si>
  <si>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</si>
  <si>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</si>
  <si>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</si>
  <si>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</si>
  <si>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</si>
  <si>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</si>
  <si>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</si>
  <si>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</si>
  <si>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</si>
  <si>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</si>
  <si>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</si>
  <si>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</si>
  <si>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</si>
  <si>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</si>
  <si>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</si>
  <si>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</si>
  <si>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</si>
  <si>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</si>
  <si>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</si>
  <si>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</si>
  <si>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</si>
  <si>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</si>
  <si>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</si>
  <si>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</si>
  <si>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</si>
  <si>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</si>
  <si>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</si>
  <si>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</si>
  <si>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</si>
  <si>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</si>
  <si>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</si>
  <si>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</si>
  <si>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</si>
  <si>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</si>
  <si>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</si>
  <si>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</si>
  <si>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</si>
  <si>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</si>
  <si>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</si>
  <si>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</si>
  <si>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</si>
  <si>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</si>
  <si>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</si>
  <si>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</si>
  <si>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</si>
  <si>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</si>
  <si>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</si>
  <si>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</si>
  <si>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</si>
  <si>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</si>
  <si>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</si>
  <si>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</si>
  <si>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</si>
  <si>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</si>
  <si>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</si>
  <si>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</si>
  <si>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</si>
  <si>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</si>
  <si>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</si>
  <si>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</si>
  <si>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</si>
  <si>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</si>
  <si>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</si>
  <si>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</si>
  <si>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</si>
  <si>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</si>
  <si>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</si>
  <si>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</si>
  <si>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</si>
  <si>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</si>
  <si>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</si>
  <si>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</si>
  <si>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</si>
  <si>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</si>
  <si>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</si>
  <si>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</si>
  <si>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</si>
  <si>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</si>
  <si>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</si>
  <si>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</si>
  <si>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</si>
  <si>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</si>
  <si>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</si>
  <si>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</si>
  <si>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</si>
  <si>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</si>
  <si>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</si>
  <si>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</si>
  <si>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</si>
  <si>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</si>
  <si>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</si>
  <si>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</si>
  <si>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</si>
  <si>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</si>
  <si>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</si>
  <si>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</si>
  <si>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</si>
  <si>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</si>
  <si>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</si>
  <si>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</si>
  <si>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</si>
  <si>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</si>
  <si>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</si>
  <si>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</si>
  <si>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</si>
  <si>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</si>
  <si>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</si>
  <si>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</si>
  <si>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</si>
  <si>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</si>
  <si>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</si>
  <si>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</si>
  <si>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</si>
  <si>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</si>
  <si>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</si>
  <si>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</si>
  <si>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</si>
  <si>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</si>
  <si>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</si>
  <si>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</si>
  <si>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</si>
  <si>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</si>
  <si>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</si>
  <si>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</si>
  <si>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</si>
  <si>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</si>
  <si>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</si>
  <si>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</si>
  <si>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</si>
  <si>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</si>
  <si>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</si>
  <si>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</si>
  <si>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</si>
  <si>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</si>
  <si>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</si>
  <si>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</si>
  <si>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</si>
  <si>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</si>
  <si>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</si>
  <si>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</si>
  <si>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</si>
  <si>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</si>
  <si>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</si>
  <si>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</si>
  <si>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</si>
  <si>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</si>
  <si>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</si>
  <si>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</si>
  <si>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</si>
  <si>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</si>
  <si>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</si>
  <si>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</si>
  <si>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</si>
  <si>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</si>
  <si>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</si>
  <si>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</si>
  <si>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</si>
  <si>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</si>
  <si>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</si>
  <si>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</si>
  <si>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</si>
  <si>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</si>
  <si>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</si>
  <si>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</si>
  <si>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</si>
  <si>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</si>
  <si>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</si>
  <si>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</si>
  <si>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</si>
  <si>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</si>
  <si>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</si>
  <si>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</si>
  <si>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</si>
  <si>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</si>
  <si>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</si>
  <si>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</si>
  <si>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</si>
  <si>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</si>
  <si>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</si>
  <si>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</si>
  <si>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</si>
  <si>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</si>
  <si>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</si>
  <si>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</si>
  <si>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</si>
  <si>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</si>
  <si>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</si>
  <si>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</si>
  <si>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</si>
  <si>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</si>
  <si>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</si>
  <si>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</si>
  <si>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</si>
  <si>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</si>
  <si>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</si>
  <si>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</si>
  <si>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</si>
  <si>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</si>
  <si>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</si>
  <si>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</si>
  <si>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</si>
  <si>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</si>
  <si>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</si>
  <si>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</si>
  <si>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</si>
  <si>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</si>
  <si>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</si>
  <si>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</si>
  <si>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</si>
  <si>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</si>
  <si>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</si>
  <si>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</si>
  <si>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</si>
  <si>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</si>
  <si>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</si>
  <si>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</si>
  <si>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</si>
  <si>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</si>
  <si>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</si>
  <si>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</si>
  <si>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</si>
  <si>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</si>
  <si>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</si>
  <si>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</si>
  <si>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</si>
  <si>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</si>
  <si>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</si>
  <si>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</si>
  <si>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</si>
  <si>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</si>
  <si>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</si>
  <si>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</si>
  <si>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</si>
  <si>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</si>
  <si>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</si>
  <si>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</si>
  <si>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</si>
  <si>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</si>
  <si>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</si>
  <si>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</si>
  <si>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</si>
  <si>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</si>
  <si>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</si>
  <si>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</si>
  <si>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</si>
  <si>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</si>
  <si>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</si>
  <si>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</si>
  <si>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</si>
  <si>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</si>
  <si>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</si>
  <si>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</si>
  <si>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</si>
  <si>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</si>
  <si>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</si>
  <si>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</si>
  <si>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</si>
  <si>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</si>
  <si>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</si>
  <si>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</si>
  <si>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</si>
  <si>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</si>
  <si>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</si>
  <si>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</si>
  <si>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</si>
  <si>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</si>
  <si>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</si>
  <si>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</si>
  <si>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</si>
  <si>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</si>
  <si>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</si>
  <si>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</si>
  <si>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</si>
  <si>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</si>
  <si>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</si>
  <si>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</si>
  <si>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</si>
  <si>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</si>
  <si>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</si>
  <si>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</si>
  <si>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</si>
  <si>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</si>
  <si>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</si>
  <si>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</si>
  <si>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</si>
  <si>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</si>
  <si>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</si>
  <si>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</si>
  <si>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</si>
  <si>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</si>
  <si>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</si>
  <si>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</si>
  <si>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</si>
  <si>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</si>
  <si>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</si>
  <si>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</si>
  <si>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</si>
  <si>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</si>
  <si>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</si>
  <si>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</si>
  <si>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</si>
  <si>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</si>
  <si>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</si>
  <si>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</si>
  <si>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</si>
  <si>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</si>
  <si>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</si>
  <si>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</si>
  <si>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</si>
  <si>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</si>
  <si>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</si>
  <si>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</si>
  <si>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</si>
  <si>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</si>
  <si>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</si>
  <si>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</si>
  <si>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</si>
  <si>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</si>
  <si>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</si>
  <si>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</si>
  <si>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</si>
  <si>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</si>
  <si>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</si>
  <si>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</si>
  <si>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</si>
  <si>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</si>
  <si>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</si>
  <si>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</si>
  <si>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</si>
  <si>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</si>
  <si>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</si>
  <si>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2194SVEUČILIŠTE U RIJECI - FAKULTET ZA MENADŽMENT U TURIZMU I UGOSTITELJSTVU</t>
  </si>
  <si>
    <t>Opatija. 16.9.2021.</t>
  </si>
  <si>
    <t>Klaudija Šegota-Cuculić</t>
  </si>
  <si>
    <t>ksegota@fthm.hr</t>
  </si>
  <si>
    <t>ON IT - ONLINE INTERNSHIP IN TOURISM</t>
  </si>
  <si>
    <t>2021</t>
  </si>
  <si>
    <t>2023</t>
  </si>
  <si>
    <t>Sveučilište u Macerati - ITA</t>
  </si>
  <si>
    <t>Praksa i stažiranje na daljinu</t>
  </si>
  <si>
    <t>INCOMPEDU - INOVATIVE COMPET IN ONLINE HIGHER EDUC</t>
  </si>
  <si>
    <t>Sveučilište u Gdansku-Poljska</t>
  </si>
  <si>
    <t>Povećanje digitalnih vještina nastavnika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</si>
</sst>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30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171" fontId="13" fillId="55" borderId="1" xfId="16" quotePrefix="1" applyNumberFormat="1" applyFill="1" applyAlignment="1">
      <alignment horizontal="left" vertical="center" indent="5" justifyLastLine="1"/>
    </xf>
    <xf numFmtId="0" fontId="13" fillId="55" borderId="1" xfId="16" quotePrefix="1" applyFill="1">
      <alignment horizontal="left" vertical="center" indent="1" justifyLastLine="1"/>
    </xf>
    <xf numFmtId="0" fontId="22" fillId="55" borderId="54" xfId="102" quotePrefix="1" applyFill="1" applyAlignment="1">
      <alignment horizontal="left" vertical="center" wrapText="1" indent="4"/>
    </xf>
    <xf numFmtId="0" fontId="22" fillId="55" borderId="54" xfId="102" quotePrefix="1" applyFill="1">
      <alignment horizontal="left" vertical="center" wrapText="1" indent="1"/>
    </xf>
    <xf numFmtId="0" fontId="22" fillId="0" borderId="54" xfId="102" quotePrefix="1" applyFont="1" applyFill="1" applyAlignment="1">
      <alignment horizontal="left" vertical="center" wrapText="1" indent="4"/>
    </xf>
    <xf numFmtId="0" fontId="22" fillId="0" borderId="54" xfId="102" quotePrefix="1" applyFont="1" applyFill="1">
      <alignment horizontal="left" vertical="center" wrapText="1" indent="1"/>
    </xf>
    <xf numFmtId="0" fontId="53" fillId="0" borderId="0" xfId="0" applyFont="1" applyFill="1"/>
    <xf numFmtId="0" fontId="80" fillId="55" borderId="54" xfId="102" quotePrefix="1" applyFont="1" applyFill="1" applyAlignment="1">
      <alignment horizontal="left" vertical="center" wrapText="1" indent="4"/>
    </xf>
    <xf numFmtId="0" fontId="80" fillId="55" borderId="54" xfId="102" quotePrefix="1" applyFont="1" applyFill="1">
      <alignment horizontal="left" vertical="center" wrapText="1" indent="1"/>
    </xf>
    <xf numFmtId="0" fontId="79" fillId="55" borderId="0" xfId="0" applyFont="1" applyFill="1"/>
    <xf numFmtId="170" fontId="13" fillId="55" borderId="1" xfId="14" quotePrefix="1" applyNumberFormat="1" applyFill="1" applyAlignment="1">
      <alignment horizontal="left" vertical="center" indent="3" justifyLastLine="1"/>
    </xf>
    <xf numFmtId="0" fontId="13" fillId="55" borderId="1" xfId="14" quotePrefix="1" applyFill="1">
      <alignment horizontal="left" vertical="center" indent="1" justifyLastLine="1"/>
    </xf>
    <xf numFmtId="170" fontId="13" fillId="72" borderId="1" xfId="15" quotePrefix="1" applyNumberFormat="1" applyFill="1" applyAlignment="1">
      <alignment horizontal="left" vertical="center" indent="4" justifyLastLine="1"/>
    </xf>
    <xf numFmtId="0" fontId="13" fillId="72" borderId="1" xfId="15" quotePrefix="1" applyFill="1">
      <alignment horizontal="left" vertical="center" indent="1" justifyLastLine="1"/>
    </xf>
    <xf numFmtId="14" fontId="24" fillId="0" borderId="1" xfId="18" quotePrefix="1" applyNumberFormat="1" applyFont="1" applyFill="1" applyProtection="1">
      <alignment horizontal="right"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996"/>
  <sheetViews>
    <sheetView showGridLines="0" tabSelected="1" workbookViewId="0">
      <selection activeCell="C3" sqref="C3:E3"/>
    </sheetView>
  </sheetViews>
  <sheetFormatPr defaultColWidth="0" defaultRowHeight="1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75" t="s">
        <v>3498</v>
      </c>
      <c r="D3" s="276"/>
      <c r="E3" s="277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78" t="s">
        <v>3499</v>
      </c>
      <c r="D4" s="279"/>
      <c r="E4" s="280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78" t="s">
        <v>3500</v>
      </c>
      <c r="D5" s="279"/>
      <c r="E5" s="280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78">
        <v>51294708</v>
      </c>
      <c r="D6" s="279"/>
      <c r="E6" s="280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6.5" thickBot="1">
      <c r="A7" s="155"/>
      <c r="B7" s="191" t="s">
        <v>350</v>
      </c>
      <c r="C7" s="278" t="s">
        <v>3501</v>
      </c>
      <c r="D7" s="279"/>
      <c r="E7" s="280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.7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83" t="s">
        <v>1983</v>
      </c>
      <c r="C9" s="282"/>
      <c r="D9" s="282"/>
      <c r="E9" s="282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83" t="s">
        <v>3</v>
      </c>
      <c r="C10" s="282"/>
      <c r="D10" s="282"/>
      <c r="E10" s="282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81"/>
      <c r="C11" s="282"/>
      <c r="D11" s="282"/>
      <c r="E11" s="282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33526987</v>
      </c>
      <c r="D14" s="161">
        <f>+D15+D16</f>
        <v>32606359</v>
      </c>
      <c r="E14" s="161">
        <f>+E15+E16</f>
        <v>32077649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33516987</v>
      </c>
      <c r="D15" s="164">
        <f>'PLAN PRIHODA I PRIMITAKA '!D67</f>
        <v>32596359</v>
      </c>
      <c r="E15" s="164">
        <f>'PLAN PRIHODA I PRIMITAKA '!D107</f>
        <v>32067649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10000</v>
      </c>
      <c r="D16" s="164">
        <f>'PLAN PRIHODA I PRIMITAKA '!D74</f>
        <v>10000</v>
      </c>
      <c r="E16" s="164">
        <f>'PLAN PRIHODA I PRIMITAKA '!D114</f>
        <v>10000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33305862</v>
      </c>
      <c r="D17" s="168">
        <f>+D18+D19</f>
        <v>32311726</v>
      </c>
      <c r="E17" s="168">
        <f>+E18+E19</f>
        <v>31811649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32500862</v>
      </c>
      <c r="D18" s="170">
        <f>'PLAN RASHODA I IZDATAKA'!D72</f>
        <v>31946726</v>
      </c>
      <c r="E18" s="170">
        <f>'PLAN RASHODA I IZDATAKA'!D92</f>
        <v>31513649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805000</v>
      </c>
      <c r="D19" s="170">
        <f>'PLAN RASHODA I IZDATAKA'!D80</f>
        <v>365000</v>
      </c>
      <c r="E19" s="170">
        <f>'PLAN RASHODA I IZDATAKA'!D100</f>
        <v>298000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221125</v>
      </c>
      <c r="D20" s="161">
        <f>+D14-D17</f>
        <v>294633</v>
      </c>
      <c r="E20" s="161">
        <f>+E14-E17</f>
        <v>266000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81"/>
      <c r="C21" s="282"/>
      <c r="D21" s="282"/>
      <c r="E21" s="282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6510000</v>
      </c>
      <c r="D23" s="169">
        <f>'PLAN PRIHODA I PRIMITAKA '!D45</f>
        <v>6731125</v>
      </c>
      <c r="E23" s="169">
        <f>'PLAN PRIHODA I PRIMITAKA '!D85</f>
        <v>7025758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-6731125</v>
      </c>
      <c r="D24" s="173">
        <f>'PLAN PRIHODA I PRIMITAKA '!D47</f>
        <v>-7025758</v>
      </c>
      <c r="E24" s="174">
        <f>'PLAN PRIHODA I PRIMITAKA '!D87</f>
        <v>-7291758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81"/>
      <c r="C25" s="282"/>
      <c r="D25" s="282"/>
      <c r="E25" s="282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81"/>
      <c r="C30" s="282"/>
      <c r="D30" s="282"/>
      <c r="E30" s="282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.7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.7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.7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.7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.7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.7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.7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.7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.7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.7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.7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.7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.7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.7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.7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.7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.7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.7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.7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.7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.7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.7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.7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.7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.7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.7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.7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.7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.7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.7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.7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.7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.7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.7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.7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.7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.7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.7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.7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.7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.7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.7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.7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.7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.7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.7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.7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.7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.7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.7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.7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.7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.7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.7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.7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.7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.7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.7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.7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.7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.7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.7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.7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.7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.7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.7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.7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.7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.7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.7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.7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.7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.7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.7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.7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.7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.7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.7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.7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.7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.7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.7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.7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.7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.7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.7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.7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.7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.7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.7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.7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.7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.7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.7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.7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.7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.7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.7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.7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.7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.7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.7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.7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.7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.7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51181102362204722" right="0.51181102362204722" top="0.74803149606299213" bottom="0.74803149606299213" header="0.31496062992125984" footer="0.31496062992125984"/>
  <pageSetup paperSize="9" scale="8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H19" sqref="H19:I19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84" t="s">
        <v>732</v>
      </c>
      <c r="B1" s="284"/>
      <c r="C1" s="284"/>
      <c r="D1" s="284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22468022</v>
      </c>
      <c r="H3" s="182">
        <v>22529359</v>
      </c>
      <c r="I3" s="182">
        <v>22623649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52</v>
      </c>
      <c r="D4" s="136" t="str">
        <f t="shared" ref="D4:D67" si="1">IFERROR(VLOOKUP(E4,$Q$6:$T$105,4,FALSE),"")</f>
        <v xml:space="preserve">Ostale pomoći i darovnice </v>
      </c>
      <c r="E4" s="148">
        <v>6391</v>
      </c>
      <c r="F4" s="188" t="str">
        <f t="shared" ref="F4:F67" si="2">IFERROR(VLOOKUP(E4,$Q$6:$T$105,2,FALSE),"")</f>
        <v>Tekući prijenosi između proračunskih korisnika istog proračuna</v>
      </c>
      <c r="G4" s="182">
        <v>169000</v>
      </c>
      <c r="H4" s="182">
        <v>169000</v>
      </c>
      <c r="I4" s="182">
        <v>169000</v>
      </c>
      <c r="K4" s="139" t="str">
        <f t="shared" ref="K4:K67" si="3">LEFT(E4,3)</f>
        <v>639</v>
      </c>
      <c r="L4" s="139" t="str">
        <f t="shared" ref="L4:L67" si="4">LEFT(E4,2)</f>
        <v>63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52</v>
      </c>
      <c r="D5" s="136" t="str">
        <f t="shared" si="1"/>
        <v xml:space="preserve">Ostale pomoći i darovnice </v>
      </c>
      <c r="E5" s="148">
        <v>6381</v>
      </c>
      <c r="F5" s="188" t="str">
        <f t="shared" si="2"/>
        <v>Tekuće pomoći temeljem prijenosa EU sredstava iz proračuna JLP(R)S, korisnika JLPRS ili izvanproračunskog korisnika</v>
      </c>
      <c r="G5" s="182">
        <v>652000</v>
      </c>
      <c r="H5" s="182">
        <v>450000</v>
      </c>
      <c r="I5" s="182">
        <v>0</v>
      </c>
      <c r="K5" s="139" t="str">
        <f t="shared" si="3"/>
        <v>638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51</v>
      </c>
      <c r="D6" s="136" t="str">
        <f t="shared" si="1"/>
        <v xml:space="preserve">Pomoći EU </v>
      </c>
      <c r="E6" s="148">
        <v>632311700</v>
      </c>
      <c r="F6" s="188" t="str">
        <f t="shared" si="2"/>
        <v>Tekuće pomoći od institucija i tijela EU - ostalo</v>
      </c>
      <c r="G6" s="182">
        <v>340000</v>
      </c>
      <c r="H6" s="182">
        <f>24000+58000</f>
        <v>82000</v>
      </c>
      <c r="I6" s="182">
        <v>0</v>
      </c>
      <c r="K6" s="139" t="str">
        <f t="shared" si="3"/>
        <v>632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43</v>
      </c>
      <c r="D7" s="136" t="str">
        <f t="shared" si="1"/>
        <v>Ostali prihodi za posebne namjene</v>
      </c>
      <c r="E7" s="148">
        <v>65264</v>
      </c>
      <c r="F7" s="188" t="str">
        <f t="shared" si="2"/>
        <v>Sufinanciranje cijene usluge, participacije i slično</v>
      </c>
      <c r="G7" s="182">
        <v>7500000</v>
      </c>
      <c r="H7" s="182">
        <v>7500000</v>
      </c>
      <c r="I7" s="182">
        <v>7500000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43</v>
      </c>
      <c r="D8" s="136" t="str">
        <f t="shared" si="1"/>
        <v>Ostali prihodi za posebne namjene</v>
      </c>
      <c r="E8" s="148">
        <v>65268</v>
      </c>
      <c r="F8" s="188" t="str">
        <f t="shared" si="2"/>
        <v xml:space="preserve">Ostali prihodi za posebne namjene </v>
      </c>
      <c r="G8" s="182">
        <v>40000</v>
      </c>
      <c r="H8" s="182">
        <v>40000</v>
      </c>
      <c r="I8" s="182">
        <v>40000</v>
      </c>
      <c r="K8" s="139" t="str">
        <f t="shared" si="3"/>
        <v>652</v>
      </c>
      <c r="L8" s="139" t="str">
        <f t="shared" si="4"/>
        <v>65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31</v>
      </c>
      <c r="D9" s="136" t="str">
        <f t="shared" si="1"/>
        <v>Vlastiti prihodi</v>
      </c>
      <c r="E9" s="148">
        <v>6615</v>
      </c>
      <c r="F9" s="188" t="str">
        <f t="shared" si="2"/>
        <v>Prihodi od pruženih usluga</v>
      </c>
      <c r="G9" s="182">
        <v>1500000</v>
      </c>
      <c r="H9" s="182">
        <v>1550000</v>
      </c>
      <c r="I9" s="182">
        <v>1600000</v>
      </c>
      <c r="K9" s="139" t="str">
        <f t="shared" si="3"/>
        <v>661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31</v>
      </c>
      <c r="D10" s="136" t="str">
        <f t="shared" si="1"/>
        <v>Vlastiti prihodi</v>
      </c>
      <c r="E10" s="148">
        <v>642990031</v>
      </c>
      <c r="F10" s="188" t="str">
        <f t="shared" si="2"/>
        <v>Ostali prihodi od nefinancijske imovine izvor 31</v>
      </c>
      <c r="G10" s="182">
        <v>60000</v>
      </c>
      <c r="H10" s="182">
        <v>60000</v>
      </c>
      <c r="I10" s="182">
        <v>60000</v>
      </c>
      <c r="K10" s="139" t="str">
        <f t="shared" si="3"/>
        <v>642</v>
      </c>
      <c r="L10" s="139" t="str">
        <f t="shared" si="4"/>
        <v>64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6393</v>
      </c>
      <c r="F11" s="188" t="str">
        <f t="shared" si="2"/>
        <v>Tekući prijenosi između proračunskih korisnika istog proračuna temeljem prijenosa EU sredstava</v>
      </c>
      <c r="G11" s="182">
        <v>42965</v>
      </c>
      <c r="H11" s="182">
        <v>0</v>
      </c>
      <c r="I11" s="182">
        <v>0</v>
      </c>
      <c r="K11" s="139" t="str">
        <f t="shared" si="3"/>
        <v>639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61</v>
      </c>
      <c r="D12" s="136" t="str">
        <f t="shared" si="1"/>
        <v xml:space="preserve">Donacije </v>
      </c>
      <c r="E12" s="148">
        <v>663130000</v>
      </c>
      <c r="F12" s="188" t="str">
        <f t="shared" si="2"/>
        <v>Tekuće donacije od trgovačkih društava</v>
      </c>
      <c r="G12" s="182">
        <v>20000</v>
      </c>
      <c r="H12" s="182">
        <v>20000</v>
      </c>
      <c r="I12" s="182">
        <v>20000</v>
      </c>
      <c r="K12" s="139" t="str">
        <f t="shared" si="3"/>
        <v>663</v>
      </c>
      <c r="L12" s="139" t="str">
        <f t="shared" si="4"/>
        <v>66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71</v>
      </c>
      <c r="D13" s="136" t="str">
        <f t="shared" si="1"/>
        <v>Prihodi od prodaje ili zamjene nefinancijske imovine i naknade s naslova osiguranja</v>
      </c>
      <c r="E13" s="148">
        <v>722190071</v>
      </c>
      <c r="F13" s="188" t="str">
        <f t="shared" si="2"/>
        <v>Ostala uredska oprema izvor 71</v>
      </c>
      <c r="G13" s="182">
        <v>10000</v>
      </c>
      <c r="H13" s="182">
        <v>10000</v>
      </c>
      <c r="I13" s="182">
        <v>10000</v>
      </c>
      <c r="K13" s="139" t="str">
        <f t="shared" si="3"/>
        <v>722</v>
      </c>
      <c r="L13" s="139" t="str">
        <f t="shared" si="4"/>
        <v>72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31</v>
      </c>
      <c r="D14" s="136" t="str">
        <f t="shared" si="1"/>
        <v>Vlastiti prihodi</v>
      </c>
      <c r="E14" s="148">
        <v>683110031</v>
      </c>
      <c r="F14" s="188" t="str">
        <f t="shared" si="2"/>
        <v>Ostali prihodi izvor 31</v>
      </c>
      <c r="G14" s="182">
        <v>50000</v>
      </c>
      <c r="H14" s="182">
        <v>50000</v>
      </c>
      <c r="I14" s="182">
        <v>50000</v>
      </c>
      <c r="K14" s="139" t="str">
        <f t="shared" si="3"/>
        <v>683</v>
      </c>
      <c r="L14" s="139" t="str">
        <f t="shared" si="4"/>
        <v>68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61</v>
      </c>
      <c r="D15" s="136" t="str">
        <f t="shared" si="1"/>
        <v xml:space="preserve">Donacije </v>
      </c>
      <c r="E15" s="148">
        <v>663130000</v>
      </c>
      <c r="F15" s="188" t="str">
        <f t="shared" si="2"/>
        <v>Tekuće donacije od trgovačkih društava</v>
      </c>
      <c r="G15" s="182">
        <v>670000</v>
      </c>
      <c r="H15" s="182">
        <v>141000</v>
      </c>
      <c r="I15" s="182"/>
      <c r="K15" s="139" t="str">
        <f t="shared" si="3"/>
        <v>663</v>
      </c>
      <c r="L15" s="139" t="str">
        <f t="shared" si="4"/>
        <v>66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61</v>
      </c>
      <c r="D16" s="136" t="str">
        <f t="shared" si="1"/>
        <v xml:space="preserve">Donacije </v>
      </c>
      <c r="E16" s="148">
        <v>663240000</v>
      </c>
      <c r="F16" s="188" t="str">
        <f t="shared" si="2"/>
        <v>Kapitalne donacije od ostalih subjekata izvan općeg proračuna</v>
      </c>
      <c r="G16" s="182">
        <v>5000</v>
      </c>
      <c r="H16" s="182">
        <v>5000</v>
      </c>
      <c r="I16" s="182">
        <v>5000</v>
      </c>
      <c r="K16" s="139" t="str">
        <f t="shared" si="3"/>
        <v>663</v>
      </c>
      <c r="L16" s="139" t="str">
        <f t="shared" si="4"/>
        <v>66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>
        <f>+G4+G7+G8+G9+G10+G12+G13+G14</f>
        <v>9349000</v>
      </c>
      <c r="H19" s="182">
        <f t="shared" ref="H19:I19" si="5">+H4+H7+H8+H9+H10+H12+H13+H14</f>
        <v>9399000</v>
      </c>
      <c r="I19" s="182">
        <f t="shared" si="5"/>
        <v>9449000</v>
      </c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6">IFERROR(VLOOKUP(E68,$Q$6:$T$105,3,FALSE),"")</f>
        <v/>
      </c>
      <c r="D68" s="136" t="str">
        <f t="shared" ref="D68:D131" si="7">IFERROR(VLOOKUP(E68,$Q$6:$T$105,4,FALSE),"")</f>
        <v/>
      </c>
      <c r="E68" s="148"/>
      <c r="F68" s="188" t="str">
        <f t="shared" ref="F68:F131" si="8">IFERROR(VLOOKUP(E68,$Q$6:$T$105,2,FALSE),"")</f>
        <v/>
      </c>
      <c r="G68" s="182"/>
      <c r="H68" s="182"/>
      <c r="I68" s="182"/>
      <c r="K68" s="139" t="str">
        <f t="shared" ref="K68:K131" si="9">LEFT(E68,3)</f>
        <v/>
      </c>
      <c r="L68" s="139" t="str">
        <f t="shared" ref="L68:L131" si="10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6"/>
        <v/>
      </c>
      <c r="D69" s="136" t="str">
        <f t="shared" si="7"/>
        <v/>
      </c>
      <c r="E69" s="148"/>
      <c r="F69" s="188" t="str">
        <f t="shared" si="8"/>
        <v/>
      </c>
      <c r="G69" s="182"/>
      <c r="H69" s="182"/>
      <c r="I69" s="182"/>
      <c r="K69" s="139" t="str">
        <f t="shared" si="9"/>
        <v/>
      </c>
      <c r="L69" s="139" t="str">
        <f t="shared" si="10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6"/>
        <v/>
      </c>
      <c r="D70" s="136" t="str">
        <f t="shared" si="7"/>
        <v/>
      </c>
      <c r="E70" s="148"/>
      <c r="F70" s="188" t="str">
        <f t="shared" si="8"/>
        <v/>
      </c>
      <c r="G70" s="182"/>
      <c r="H70" s="182"/>
      <c r="I70" s="182"/>
      <c r="K70" s="139" t="str">
        <f t="shared" si="9"/>
        <v/>
      </c>
      <c r="L70" s="139" t="str">
        <f t="shared" si="10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6"/>
        <v/>
      </c>
      <c r="D71" s="136" t="str">
        <f t="shared" si="7"/>
        <v/>
      </c>
      <c r="E71" s="148"/>
      <c r="F71" s="188" t="str">
        <f t="shared" si="8"/>
        <v/>
      </c>
      <c r="G71" s="182"/>
      <c r="H71" s="182"/>
      <c r="I71" s="182"/>
      <c r="K71" s="139" t="str">
        <f t="shared" si="9"/>
        <v/>
      </c>
      <c r="L71" s="139" t="str">
        <f t="shared" si="10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6"/>
        <v/>
      </c>
      <c r="D72" s="136" t="str">
        <f t="shared" si="7"/>
        <v/>
      </c>
      <c r="E72" s="148"/>
      <c r="F72" s="188" t="str">
        <f t="shared" si="8"/>
        <v/>
      </c>
      <c r="G72" s="182"/>
      <c r="H72" s="182"/>
      <c r="I72" s="182"/>
      <c r="K72" s="139" t="str">
        <f t="shared" si="9"/>
        <v/>
      </c>
      <c r="L72" s="139" t="str">
        <f t="shared" si="10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6"/>
        <v/>
      </c>
      <c r="D73" s="136" t="str">
        <f t="shared" si="7"/>
        <v/>
      </c>
      <c r="E73" s="148"/>
      <c r="F73" s="188" t="str">
        <f t="shared" si="8"/>
        <v/>
      </c>
      <c r="G73" s="182"/>
      <c r="H73" s="182"/>
      <c r="I73" s="182"/>
      <c r="K73" s="139" t="str">
        <f t="shared" si="9"/>
        <v/>
      </c>
      <c r="L73" s="139" t="str">
        <f t="shared" si="10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6"/>
        <v/>
      </c>
      <c r="D74" s="136" t="str">
        <f t="shared" si="7"/>
        <v/>
      </c>
      <c r="E74" s="148"/>
      <c r="F74" s="188" t="str">
        <f t="shared" si="8"/>
        <v/>
      </c>
      <c r="G74" s="182"/>
      <c r="H74" s="182"/>
      <c r="I74" s="182"/>
      <c r="K74" s="139" t="str">
        <f t="shared" si="9"/>
        <v/>
      </c>
      <c r="L74" s="139" t="str">
        <f t="shared" si="10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6"/>
        <v/>
      </c>
      <c r="D75" s="136" t="str">
        <f t="shared" si="7"/>
        <v/>
      </c>
      <c r="E75" s="148"/>
      <c r="F75" s="188" t="str">
        <f t="shared" si="8"/>
        <v/>
      </c>
      <c r="G75" s="182"/>
      <c r="H75" s="182"/>
      <c r="I75" s="182"/>
      <c r="K75" s="139" t="str">
        <f t="shared" si="9"/>
        <v/>
      </c>
      <c r="L75" s="139" t="str">
        <f t="shared" si="10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6"/>
        <v/>
      </c>
      <c r="D76" s="136" t="str">
        <f t="shared" si="7"/>
        <v/>
      </c>
      <c r="E76" s="148"/>
      <c r="F76" s="188" t="str">
        <f t="shared" si="8"/>
        <v/>
      </c>
      <c r="G76" s="182"/>
      <c r="H76" s="182"/>
      <c r="I76" s="182"/>
      <c r="K76" s="139" t="str">
        <f t="shared" si="9"/>
        <v/>
      </c>
      <c r="L76" s="139" t="str">
        <f t="shared" si="10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6"/>
        <v/>
      </c>
      <c r="D77" s="136" t="str">
        <f t="shared" si="7"/>
        <v/>
      </c>
      <c r="E77" s="148"/>
      <c r="F77" s="188" t="str">
        <f t="shared" si="8"/>
        <v/>
      </c>
      <c r="G77" s="182"/>
      <c r="H77" s="182"/>
      <c r="I77" s="182"/>
      <c r="K77" s="139" t="str">
        <f t="shared" si="9"/>
        <v/>
      </c>
      <c r="L77" s="139" t="str">
        <f t="shared" si="10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6"/>
        <v/>
      </c>
      <c r="D78" s="136" t="str">
        <f t="shared" si="7"/>
        <v/>
      </c>
      <c r="E78" s="148"/>
      <c r="F78" s="188" t="str">
        <f t="shared" si="8"/>
        <v/>
      </c>
      <c r="G78" s="182"/>
      <c r="H78" s="182"/>
      <c r="I78" s="182"/>
      <c r="K78" s="139" t="str">
        <f t="shared" si="9"/>
        <v/>
      </c>
      <c r="L78" s="139" t="str">
        <f t="shared" si="10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6"/>
        <v/>
      </c>
      <c r="D79" s="136" t="str">
        <f t="shared" si="7"/>
        <v/>
      </c>
      <c r="E79" s="148"/>
      <c r="F79" s="188" t="str">
        <f t="shared" si="8"/>
        <v/>
      </c>
      <c r="G79" s="182"/>
      <c r="H79" s="182"/>
      <c r="I79" s="182"/>
      <c r="K79" s="139" t="str">
        <f t="shared" si="9"/>
        <v/>
      </c>
      <c r="L79" s="139" t="str">
        <f t="shared" si="10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6"/>
        <v/>
      </c>
      <c r="D80" s="136" t="str">
        <f t="shared" si="7"/>
        <v/>
      </c>
      <c r="E80" s="148"/>
      <c r="F80" s="188" t="str">
        <f t="shared" si="8"/>
        <v/>
      </c>
      <c r="G80" s="182"/>
      <c r="H80" s="182"/>
      <c r="I80" s="182"/>
      <c r="K80" s="139" t="str">
        <f t="shared" si="9"/>
        <v/>
      </c>
      <c r="L80" s="139" t="str">
        <f t="shared" si="10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6"/>
        <v/>
      </c>
      <c r="D81" s="136" t="str">
        <f t="shared" si="7"/>
        <v/>
      </c>
      <c r="E81" s="148"/>
      <c r="F81" s="188" t="str">
        <f t="shared" si="8"/>
        <v/>
      </c>
      <c r="G81" s="182"/>
      <c r="H81" s="182"/>
      <c r="I81" s="182"/>
      <c r="K81" s="139" t="str">
        <f t="shared" si="9"/>
        <v/>
      </c>
      <c r="L81" s="139" t="str">
        <f t="shared" si="10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6"/>
        <v/>
      </c>
      <c r="D82" s="136" t="str">
        <f t="shared" si="7"/>
        <v/>
      </c>
      <c r="E82" s="148"/>
      <c r="F82" s="188" t="str">
        <f t="shared" si="8"/>
        <v/>
      </c>
      <c r="G82" s="182"/>
      <c r="H82" s="182"/>
      <c r="I82" s="182"/>
      <c r="K82" s="139" t="str">
        <f t="shared" si="9"/>
        <v/>
      </c>
      <c r="L82" s="139" t="str">
        <f t="shared" si="10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6"/>
        <v/>
      </c>
      <c r="D83" s="136" t="str">
        <f t="shared" si="7"/>
        <v/>
      </c>
      <c r="E83" s="148"/>
      <c r="F83" s="188" t="str">
        <f t="shared" si="8"/>
        <v/>
      </c>
      <c r="G83" s="182"/>
      <c r="H83" s="182"/>
      <c r="I83" s="182"/>
      <c r="K83" s="139" t="str">
        <f t="shared" si="9"/>
        <v/>
      </c>
      <c r="L83" s="139" t="str">
        <f t="shared" si="10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6"/>
        <v/>
      </c>
      <c r="D84" s="136" t="str">
        <f t="shared" si="7"/>
        <v/>
      </c>
      <c r="E84" s="148"/>
      <c r="F84" s="188" t="str">
        <f t="shared" si="8"/>
        <v/>
      </c>
      <c r="G84" s="182"/>
      <c r="H84" s="182"/>
      <c r="I84" s="182"/>
      <c r="K84" s="139" t="str">
        <f t="shared" si="9"/>
        <v/>
      </c>
      <c r="L84" s="139" t="str">
        <f t="shared" si="10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6"/>
        <v/>
      </c>
      <c r="D85" s="136" t="str">
        <f t="shared" si="7"/>
        <v/>
      </c>
      <c r="E85" s="148"/>
      <c r="F85" s="188" t="str">
        <f t="shared" si="8"/>
        <v/>
      </c>
      <c r="G85" s="182"/>
      <c r="H85" s="182"/>
      <c r="I85" s="182"/>
      <c r="K85" s="139" t="str">
        <f t="shared" si="9"/>
        <v/>
      </c>
      <c r="L85" s="139" t="str">
        <f t="shared" si="10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6"/>
        <v/>
      </c>
      <c r="D86" s="136" t="str">
        <f t="shared" si="7"/>
        <v/>
      </c>
      <c r="E86" s="148"/>
      <c r="F86" s="188" t="str">
        <f t="shared" si="8"/>
        <v/>
      </c>
      <c r="G86" s="182"/>
      <c r="H86" s="182"/>
      <c r="I86" s="182"/>
      <c r="K86" s="139" t="str">
        <f t="shared" si="9"/>
        <v/>
      </c>
      <c r="L86" s="139" t="str">
        <f t="shared" si="10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6"/>
        <v/>
      </c>
      <c r="D87" s="136" t="str">
        <f t="shared" si="7"/>
        <v/>
      </c>
      <c r="E87" s="148"/>
      <c r="F87" s="188" t="str">
        <f t="shared" si="8"/>
        <v/>
      </c>
      <c r="G87" s="182"/>
      <c r="H87" s="182"/>
      <c r="I87" s="182"/>
      <c r="K87" s="139" t="str">
        <f t="shared" si="9"/>
        <v/>
      </c>
      <c r="L87" s="139" t="str">
        <f t="shared" si="10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6"/>
        <v/>
      </c>
      <c r="D88" s="136" t="str">
        <f t="shared" si="7"/>
        <v/>
      </c>
      <c r="E88" s="148"/>
      <c r="F88" s="188" t="str">
        <f t="shared" si="8"/>
        <v/>
      </c>
      <c r="G88" s="182"/>
      <c r="H88" s="182"/>
      <c r="I88" s="182"/>
      <c r="K88" s="139" t="str">
        <f t="shared" si="9"/>
        <v/>
      </c>
      <c r="L88" s="139" t="str">
        <f t="shared" si="10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6"/>
        <v/>
      </c>
      <c r="D89" s="136" t="str">
        <f t="shared" si="7"/>
        <v/>
      </c>
      <c r="E89" s="148"/>
      <c r="F89" s="188" t="str">
        <f t="shared" si="8"/>
        <v/>
      </c>
      <c r="G89" s="182"/>
      <c r="H89" s="182"/>
      <c r="I89" s="182"/>
      <c r="K89" s="139" t="str">
        <f t="shared" si="9"/>
        <v/>
      </c>
      <c r="L89" s="139" t="str">
        <f t="shared" si="10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6"/>
        <v/>
      </c>
      <c r="D90" s="136" t="str">
        <f t="shared" si="7"/>
        <v/>
      </c>
      <c r="E90" s="148"/>
      <c r="F90" s="188" t="str">
        <f t="shared" si="8"/>
        <v/>
      </c>
      <c r="G90" s="182"/>
      <c r="H90" s="182"/>
      <c r="I90" s="182"/>
      <c r="K90" s="139" t="str">
        <f t="shared" si="9"/>
        <v/>
      </c>
      <c r="L90" s="139" t="str">
        <f t="shared" si="10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6"/>
        <v/>
      </c>
      <c r="D91" s="136" t="str">
        <f t="shared" si="7"/>
        <v/>
      </c>
      <c r="E91" s="148"/>
      <c r="F91" s="188" t="str">
        <f t="shared" si="8"/>
        <v/>
      </c>
      <c r="G91" s="182"/>
      <c r="H91" s="182"/>
      <c r="I91" s="182"/>
      <c r="K91" s="139" t="str">
        <f t="shared" si="9"/>
        <v/>
      </c>
      <c r="L91" s="139" t="str">
        <f t="shared" si="10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6"/>
        <v/>
      </c>
      <c r="D92" s="136" t="str">
        <f t="shared" si="7"/>
        <v/>
      </c>
      <c r="E92" s="148"/>
      <c r="F92" s="188" t="str">
        <f t="shared" si="8"/>
        <v/>
      </c>
      <c r="G92" s="182"/>
      <c r="H92" s="182"/>
      <c r="I92" s="182"/>
      <c r="K92" s="139" t="str">
        <f t="shared" si="9"/>
        <v/>
      </c>
      <c r="L92" s="139" t="str">
        <f t="shared" si="10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6"/>
        <v/>
      </c>
      <c r="D93" s="136" t="str">
        <f t="shared" si="7"/>
        <v/>
      </c>
      <c r="E93" s="148"/>
      <c r="F93" s="188" t="str">
        <f t="shared" si="8"/>
        <v/>
      </c>
      <c r="G93" s="182"/>
      <c r="H93" s="182"/>
      <c r="I93" s="182"/>
      <c r="K93" s="139" t="str">
        <f t="shared" si="9"/>
        <v/>
      </c>
      <c r="L93" s="139" t="str">
        <f t="shared" si="10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6"/>
        <v/>
      </c>
      <c r="D94" s="136" t="str">
        <f t="shared" si="7"/>
        <v/>
      </c>
      <c r="E94" s="148"/>
      <c r="F94" s="188" t="str">
        <f t="shared" si="8"/>
        <v/>
      </c>
      <c r="G94" s="182"/>
      <c r="H94" s="182"/>
      <c r="I94" s="182"/>
      <c r="K94" s="139" t="str">
        <f t="shared" si="9"/>
        <v/>
      </c>
      <c r="L94" s="139" t="str">
        <f t="shared" si="10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6"/>
        <v/>
      </c>
      <c r="D95" s="136" t="str">
        <f t="shared" si="7"/>
        <v/>
      </c>
      <c r="E95" s="148"/>
      <c r="F95" s="188" t="str">
        <f t="shared" si="8"/>
        <v/>
      </c>
      <c r="G95" s="182"/>
      <c r="H95" s="182"/>
      <c r="I95" s="182"/>
      <c r="K95" s="139" t="str">
        <f t="shared" si="9"/>
        <v/>
      </c>
      <c r="L95" s="139" t="str">
        <f t="shared" si="10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6"/>
        <v/>
      </c>
      <c r="D96" s="136" t="str">
        <f t="shared" si="7"/>
        <v/>
      </c>
      <c r="E96" s="148"/>
      <c r="F96" s="188" t="str">
        <f t="shared" si="8"/>
        <v/>
      </c>
      <c r="G96" s="182"/>
      <c r="H96" s="182"/>
      <c r="I96" s="182"/>
      <c r="K96" s="139" t="str">
        <f t="shared" si="9"/>
        <v/>
      </c>
      <c r="L96" s="139" t="str">
        <f t="shared" si="10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6"/>
        <v/>
      </c>
      <c r="D97" s="136" t="str">
        <f t="shared" si="7"/>
        <v/>
      </c>
      <c r="E97" s="148"/>
      <c r="F97" s="188" t="str">
        <f t="shared" si="8"/>
        <v/>
      </c>
      <c r="G97" s="182"/>
      <c r="H97" s="182"/>
      <c r="I97" s="182"/>
      <c r="K97" s="139" t="str">
        <f t="shared" si="9"/>
        <v/>
      </c>
      <c r="L97" s="139" t="str">
        <f t="shared" si="10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6"/>
        <v/>
      </c>
      <c r="D98" s="136" t="str">
        <f t="shared" si="7"/>
        <v/>
      </c>
      <c r="E98" s="148"/>
      <c r="F98" s="188" t="str">
        <f t="shared" si="8"/>
        <v/>
      </c>
      <c r="G98" s="182"/>
      <c r="H98" s="182"/>
      <c r="I98" s="182"/>
      <c r="K98" s="139" t="str">
        <f t="shared" si="9"/>
        <v/>
      </c>
      <c r="L98" s="139" t="str">
        <f t="shared" si="10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6"/>
        <v/>
      </c>
      <c r="D99" s="136" t="str">
        <f t="shared" si="7"/>
        <v/>
      </c>
      <c r="E99" s="148"/>
      <c r="F99" s="188" t="str">
        <f t="shared" si="8"/>
        <v/>
      </c>
      <c r="G99" s="182"/>
      <c r="H99" s="182"/>
      <c r="I99" s="182"/>
      <c r="K99" s="139" t="str">
        <f t="shared" si="9"/>
        <v/>
      </c>
      <c r="L99" s="139" t="str">
        <f t="shared" si="10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6"/>
        <v/>
      </c>
      <c r="D100" s="136" t="str">
        <f t="shared" si="7"/>
        <v/>
      </c>
      <c r="E100" s="148"/>
      <c r="F100" s="188" t="str">
        <f t="shared" si="8"/>
        <v/>
      </c>
      <c r="G100" s="182"/>
      <c r="H100" s="182"/>
      <c r="I100" s="182"/>
      <c r="K100" s="139" t="str">
        <f t="shared" si="9"/>
        <v/>
      </c>
      <c r="L100" s="139" t="str">
        <f t="shared" si="10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6"/>
        <v/>
      </c>
      <c r="D101" s="136" t="str">
        <f t="shared" si="7"/>
        <v/>
      </c>
      <c r="E101" s="148"/>
      <c r="F101" s="188" t="str">
        <f t="shared" si="8"/>
        <v/>
      </c>
      <c r="G101" s="182"/>
      <c r="H101" s="182"/>
      <c r="I101" s="182"/>
      <c r="K101" s="139" t="str">
        <f t="shared" si="9"/>
        <v/>
      </c>
      <c r="L101" s="139" t="str">
        <f t="shared" si="10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6"/>
        <v/>
      </c>
      <c r="D102" s="136" t="str">
        <f t="shared" si="7"/>
        <v/>
      </c>
      <c r="E102" s="148"/>
      <c r="F102" s="188" t="str">
        <f t="shared" si="8"/>
        <v/>
      </c>
      <c r="G102" s="182"/>
      <c r="H102" s="182"/>
      <c r="I102" s="182"/>
      <c r="K102" s="139" t="str">
        <f t="shared" si="9"/>
        <v/>
      </c>
      <c r="L102" s="139" t="str">
        <f t="shared" si="10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6"/>
        <v/>
      </c>
      <c r="D103" s="136" t="str">
        <f t="shared" si="7"/>
        <v/>
      </c>
      <c r="E103" s="148"/>
      <c r="F103" s="188" t="str">
        <f t="shared" si="8"/>
        <v/>
      </c>
      <c r="G103" s="182"/>
      <c r="H103" s="182"/>
      <c r="I103" s="182"/>
      <c r="K103" s="139" t="str">
        <f t="shared" si="9"/>
        <v/>
      </c>
      <c r="L103" s="139" t="str">
        <f t="shared" si="10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6"/>
        <v/>
      </c>
      <c r="D104" s="136" t="str">
        <f t="shared" si="7"/>
        <v/>
      </c>
      <c r="E104" s="148"/>
      <c r="F104" s="188" t="str">
        <f t="shared" si="8"/>
        <v/>
      </c>
      <c r="G104" s="182"/>
      <c r="H104" s="182"/>
      <c r="I104" s="182"/>
      <c r="K104" s="139" t="str">
        <f t="shared" si="9"/>
        <v/>
      </c>
      <c r="L104" s="139" t="str">
        <f t="shared" si="10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6"/>
        <v/>
      </c>
      <c r="D105" s="136" t="str">
        <f t="shared" si="7"/>
        <v/>
      </c>
      <c r="E105" s="148"/>
      <c r="F105" s="188" t="str">
        <f t="shared" si="8"/>
        <v/>
      </c>
      <c r="G105" s="182"/>
      <c r="H105" s="182"/>
      <c r="I105" s="182"/>
      <c r="K105" s="139" t="str">
        <f t="shared" si="9"/>
        <v/>
      </c>
      <c r="L105" s="139" t="str">
        <f t="shared" si="10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6"/>
        <v/>
      </c>
      <c r="D106" s="136" t="str">
        <f t="shared" si="7"/>
        <v/>
      </c>
      <c r="E106" s="148"/>
      <c r="F106" s="188" t="str">
        <f t="shared" si="8"/>
        <v/>
      </c>
      <c r="G106" s="182"/>
      <c r="H106" s="182"/>
      <c r="I106" s="182"/>
      <c r="K106" s="139" t="str">
        <f t="shared" si="9"/>
        <v/>
      </c>
      <c r="L106" s="139" t="str">
        <f t="shared" si="10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6"/>
        <v/>
      </c>
      <c r="D107" s="136" t="str">
        <f t="shared" si="7"/>
        <v/>
      </c>
      <c r="E107" s="148"/>
      <c r="F107" s="188" t="str">
        <f t="shared" si="8"/>
        <v/>
      </c>
      <c r="G107" s="182"/>
      <c r="H107" s="182"/>
      <c r="I107" s="182"/>
      <c r="K107" s="139" t="str">
        <f t="shared" si="9"/>
        <v/>
      </c>
      <c r="L107" s="139" t="str">
        <f t="shared" si="10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6"/>
        <v/>
      </c>
      <c r="D108" s="136" t="str">
        <f t="shared" si="7"/>
        <v/>
      </c>
      <c r="E108" s="148"/>
      <c r="F108" s="188" t="str">
        <f t="shared" si="8"/>
        <v/>
      </c>
      <c r="G108" s="182"/>
      <c r="H108" s="182"/>
      <c r="I108" s="182"/>
      <c r="K108" s="139" t="str">
        <f t="shared" si="9"/>
        <v/>
      </c>
      <c r="L108" s="139" t="str">
        <f t="shared" si="10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6"/>
        <v/>
      </c>
      <c r="D109" s="136" t="str">
        <f t="shared" si="7"/>
        <v/>
      </c>
      <c r="E109" s="148"/>
      <c r="F109" s="188" t="str">
        <f t="shared" si="8"/>
        <v/>
      </c>
      <c r="G109" s="182"/>
      <c r="H109" s="182"/>
      <c r="I109" s="182"/>
      <c r="K109" s="139" t="str">
        <f t="shared" si="9"/>
        <v/>
      </c>
      <c r="L109" s="139" t="str">
        <f t="shared" si="10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6"/>
        <v/>
      </c>
      <c r="D110" s="136" t="str">
        <f t="shared" si="7"/>
        <v/>
      </c>
      <c r="E110" s="148"/>
      <c r="F110" s="188" t="str">
        <f t="shared" si="8"/>
        <v/>
      </c>
      <c r="G110" s="182"/>
      <c r="H110" s="182"/>
      <c r="I110" s="182"/>
      <c r="K110" s="139" t="str">
        <f t="shared" si="9"/>
        <v/>
      </c>
      <c r="L110" s="139" t="str">
        <f t="shared" si="10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6"/>
        <v/>
      </c>
      <c r="D111" s="136" t="str">
        <f t="shared" si="7"/>
        <v/>
      </c>
      <c r="E111" s="148"/>
      <c r="F111" s="188" t="str">
        <f t="shared" si="8"/>
        <v/>
      </c>
      <c r="G111" s="182"/>
      <c r="H111" s="182"/>
      <c r="I111" s="182"/>
      <c r="K111" s="139" t="str">
        <f t="shared" si="9"/>
        <v/>
      </c>
      <c r="L111" s="139" t="str">
        <f t="shared" si="10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6"/>
        <v/>
      </c>
      <c r="D112" s="136" t="str">
        <f t="shared" si="7"/>
        <v/>
      </c>
      <c r="E112" s="148"/>
      <c r="F112" s="188" t="str">
        <f t="shared" si="8"/>
        <v/>
      </c>
      <c r="G112" s="182"/>
      <c r="H112" s="182"/>
      <c r="I112" s="182"/>
      <c r="K112" s="139" t="str">
        <f t="shared" si="9"/>
        <v/>
      </c>
      <c r="L112" s="139" t="str">
        <f t="shared" si="10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6"/>
        <v/>
      </c>
      <c r="D113" s="136" t="str">
        <f t="shared" si="7"/>
        <v/>
      </c>
      <c r="E113" s="148"/>
      <c r="F113" s="188" t="str">
        <f t="shared" si="8"/>
        <v/>
      </c>
      <c r="G113" s="182"/>
      <c r="H113" s="182"/>
      <c r="I113" s="182"/>
      <c r="K113" s="139" t="str">
        <f t="shared" si="9"/>
        <v/>
      </c>
      <c r="L113" s="139" t="str">
        <f t="shared" si="10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6"/>
        <v/>
      </c>
      <c r="D114" s="136" t="str">
        <f t="shared" si="7"/>
        <v/>
      </c>
      <c r="E114" s="148"/>
      <c r="F114" s="188" t="str">
        <f t="shared" si="8"/>
        <v/>
      </c>
      <c r="G114" s="182"/>
      <c r="H114" s="182"/>
      <c r="I114" s="182"/>
      <c r="K114" s="139" t="str">
        <f t="shared" si="9"/>
        <v/>
      </c>
      <c r="L114" s="139" t="str">
        <f t="shared" si="10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6"/>
        <v/>
      </c>
      <c r="D115" s="136" t="str">
        <f t="shared" si="7"/>
        <v/>
      </c>
      <c r="E115" s="148"/>
      <c r="F115" s="188" t="str">
        <f t="shared" si="8"/>
        <v/>
      </c>
      <c r="G115" s="182"/>
      <c r="H115" s="182"/>
      <c r="I115" s="182"/>
      <c r="K115" s="139" t="str">
        <f t="shared" si="9"/>
        <v/>
      </c>
      <c r="L115" s="139" t="str">
        <f t="shared" si="10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6"/>
        <v/>
      </c>
      <c r="D116" s="136" t="str">
        <f t="shared" si="7"/>
        <v/>
      </c>
      <c r="E116" s="148"/>
      <c r="F116" s="188" t="str">
        <f t="shared" si="8"/>
        <v/>
      </c>
      <c r="G116" s="182"/>
      <c r="H116" s="182"/>
      <c r="I116" s="182"/>
      <c r="K116" s="139" t="str">
        <f t="shared" si="9"/>
        <v/>
      </c>
      <c r="L116" s="139" t="str">
        <f t="shared" si="10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6"/>
        <v/>
      </c>
      <c r="D117" s="136" t="str">
        <f t="shared" si="7"/>
        <v/>
      </c>
      <c r="E117" s="148"/>
      <c r="F117" s="188" t="str">
        <f t="shared" si="8"/>
        <v/>
      </c>
      <c r="G117" s="182"/>
      <c r="H117" s="182"/>
      <c r="I117" s="182"/>
      <c r="K117" s="139" t="str">
        <f t="shared" si="9"/>
        <v/>
      </c>
      <c r="L117" s="139" t="str">
        <f t="shared" si="10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6"/>
        <v/>
      </c>
      <c r="D118" s="136" t="str">
        <f t="shared" si="7"/>
        <v/>
      </c>
      <c r="E118" s="148"/>
      <c r="F118" s="188" t="str">
        <f t="shared" si="8"/>
        <v/>
      </c>
      <c r="G118" s="182"/>
      <c r="H118" s="182"/>
      <c r="I118" s="182"/>
      <c r="K118" s="139" t="str">
        <f t="shared" si="9"/>
        <v/>
      </c>
      <c r="L118" s="139" t="str">
        <f t="shared" si="10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6"/>
        <v/>
      </c>
      <c r="D119" s="136" t="str">
        <f t="shared" si="7"/>
        <v/>
      </c>
      <c r="E119" s="148"/>
      <c r="F119" s="188" t="str">
        <f t="shared" si="8"/>
        <v/>
      </c>
      <c r="G119" s="182"/>
      <c r="H119" s="182"/>
      <c r="I119" s="182"/>
      <c r="K119" s="139" t="str">
        <f t="shared" si="9"/>
        <v/>
      </c>
      <c r="L119" s="139" t="str">
        <f t="shared" si="10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6"/>
        <v/>
      </c>
      <c r="D120" s="136" t="str">
        <f t="shared" si="7"/>
        <v/>
      </c>
      <c r="E120" s="148"/>
      <c r="F120" s="188" t="str">
        <f t="shared" si="8"/>
        <v/>
      </c>
      <c r="G120" s="182"/>
      <c r="H120" s="182"/>
      <c r="I120" s="182"/>
      <c r="K120" s="139" t="str">
        <f t="shared" si="9"/>
        <v/>
      </c>
      <c r="L120" s="139" t="str">
        <f t="shared" si="10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6"/>
        <v/>
      </c>
      <c r="D121" s="136" t="str">
        <f t="shared" si="7"/>
        <v/>
      </c>
      <c r="E121" s="148"/>
      <c r="F121" s="188" t="str">
        <f t="shared" si="8"/>
        <v/>
      </c>
      <c r="G121" s="182"/>
      <c r="H121" s="182"/>
      <c r="I121" s="182"/>
      <c r="K121" s="139" t="str">
        <f t="shared" si="9"/>
        <v/>
      </c>
      <c r="L121" s="139" t="str">
        <f t="shared" si="10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6"/>
        <v/>
      </c>
      <c r="D122" s="136" t="str">
        <f t="shared" si="7"/>
        <v/>
      </c>
      <c r="E122" s="148"/>
      <c r="F122" s="188" t="str">
        <f t="shared" si="8"/>
        <v/>
      </c>
      <c r="G122" s="182"/>
      <c r="H122" s="182"/>
      <c r="I122" s="182"/>
      <c r="K122" s="139" t="str">
        <f t="shared" si="9"/>
        <v/>
      </c>
      <c r="L122" s="139" t="str">
        <f t="shared" si="10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6"/>
        <v/>
      </c>
      <c r="D123" s="136" t="str">
        <f t="shared" si="7"/>
        <v/>
      </c>
      <c r="E123" s="148"/>
      <c r="F123" s="188" t="str">
        <f t="shared" si="8"/>
        <v/>
      </c>
      <c r="G123" s="182"/>
      <c r="H123" s="182"/>
      <c r="I123" s="182"/>
      <c r="K123" s="139" t="str">
        <f t="shared" si="9"/>
        <v/>
      </c>
      <c r="L123" s="139" t="str">
        <f t="shared" si="10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6"/>
        <v/>
      </c>
      <c r="D124" s="136" t="str">
        <f t="shared" si="7"/>
        <v/>
      </c>
      <c r="E124" s="148"/>
      <c r="F124" s="188" t="str">
        <f t="shared" si="8"/>
        <v/>
      </c>
      <c r="G124" s="182"/>
      <c r="H124" s="182"/>
      <c r="I124" s="182"/>
      <c r="K124" s="139" t="str">
        <f t="shared" si="9"/>
        <v/>
      </c>
      <c r="L124" s="139" t="str">
        <f t="shared" si="10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6"/>
        <v/>
      </c>
      <c r="D125" s="136" t="str">
        <f t="shared" si="7"/>
        <v/>
      </c>
      <c r="E125" s="148"/>
      <c r="F125" s="188" t="str">
        <f t="shared" si="8"/>
        <v/>
      </c>
      <c r="G125" s="182"/>
      <c r="H125" s="182"/>
      <c r="I125" s="182"/>
      <c r="K125" s="139" t="str">
        <f t="shared" si="9"/>
        <v/>
      </c>
      <c r="L125" s="139" t="str">
        <f t="shared" si="10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6"/>
        <v/>
      </c>
      <c r="D126" s="136" t="str">
        <f t="shared" si="7"/>
        <v/>
      </c>
      <c r="E126" s="148"/>
      <c r="F126" s="188" t="str">
        <f t="shared" si="8"/>
        <v/>
      </c>
      <c r="G126" s="182"/>
      <c r="H126" s="182"/>
      <c r="I126" s="182"/>
      <c r="K126" s="139" t="str">
        <f t="shared" si="9"/>
        <v/>
      </c>
      <c r="L126" s="139" t="str">
        <f t="shared" si="10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6"/>
        <v/>
      </c>
      <c r="D127" s="136" t="str">
        <f t="shared" si="7"/>
        <v/>
      </c>
      <c r="E127" s="148"/>
      <c r="F127" s="188" t="str">
        <f t="shared" si="8"/>
        <v/>
      </c>
      <c r="G127" s="182"/>
      <c r="H127" s="182"/>
      <c r="I127" s="182"/>
      <c r="K127" s="139" t="str">
        <f t="shared" si="9"/>
        <v/>
      </c>
      <c r="L127" s="139" t="str">
        <f t="shared" si="10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6"/>
        <v/>
      </c>
      <c r="D128" s="136" t="str">
        <f t="shared" si="7"/>
        <v/>
      </c>
      <c r="E128" s="148"/>
      <c r="F128" s="188" t="str">
        <f t="shared" si="8"/>
        <v/>
      </c>
      <c r="G128" s="182"/>
      <c r="H128" s="182"/>
      <c r="I128" s="182"/>
      <c r="K128" s="139" t="str">
        <f t="shared" si="9"/>
        <v/>
      </c>
      <c r="L128" s="139" t="str">
        <f t="shared" si="10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6"/>
        <v/>
      </c>
      <c r="D129" s="136" t="str">
        <f t="shared" si="7"/>
        <v/>
      </c>
      <c r="E129" s="148"/>
      <c r="F129" s="188" t="str">
        <f t="shared" si="8"/>
        <v/>
      </c>
      <c r="G129" s="182"/>
      <c r="H129" s="182"/>
      <c r="I129" s="182"/>
      <c r="K129" s="139" t="str">
        <f t="shared" si="9"/>
        <v/>
      </c>
      <c r="L129" s="139" t="str">
        <f t="shared" si="10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6"/>
        <v/>
      </c>
      <c r="D130" s="136" t="str">
        <f t="shared" si="7"/>
        <v/>
      </c>
      <c r="E130" s="148"/>
      <c r="F130" s="188" t="str">
        <f t="shared" si="8"/>
        <v/>
      </c>
      <c r="G130" s="182"/>
      <c r="H130" s="182"/>
      <c r="I130" s="182"/>
      <c r="K130" s="139" t="str">
        <f t="shared" si="9"/>
        <v/>
      </c>
      <c r="L130" s="139" t="str">
        <f t="shared" si="10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6"/>
        <v/>
      </c>
      <c r="D131" s="136" t="str">
        <f t="shared" si="7"/>
        <v/>
      </c>
      <c r="E131" s="148"/>
      <c r="F131" s="188" t="str">
        <f t="shared" si="8"/>
        <v/>
      </c>
      <c r="G131" s="182"/>
      <c r="H131" s="182"/>
      <c r="I131" s="182"/>
      <c r="K131" s="139" t="str">
        <f t="shared" si="9"/>
        <v/>
      </c>
      <c r="L131" s="139" t="str">
        <f t="shared" si="10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1">IFERROR(VLOOKUP(E132,$Q$6:$T$105,3,FALSE),"")</f>
        <v/>
      </c>
      <c r="D132" s="136" t="str">
        <f t="shared" ref="D132:D195" si="12">IFERROR(VLOOKUP(E132,$Q$6:$T$105,4,FALSE),"")</f>
        <v/>
      </c>
      <c r="E132" s="148"/>
      <c r="F132" s="188" t="str">
        <f t="shared" ref="F132:F195" si="13">IFERROR(VLOOKUP(E132,$Q$6:$T$105,2,FALSE),"")</f>
        <v/>
      </c>
      <c r="G132" s="182"/>
      <c r="H132" s="182"/>
      <c r="I132" s="182"/>
      <c r="K132" s="139" t="str">
        <f t="shared" ref="K132:K195" si="14">LEFT(E132,3)</f>
        <v/>
      </c>
      <c r="L132" s="139" t="str">
        <f t="shared" ref="L132:L195" si="15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1"/>
        <v/>
      </c>
      <c r="D133" s="136" t="str">
        <f t="shared" si="12"/>
        <v/>
      </c>
      <c r="E133" s="148"/>
      <c r="F133" s="188" t="str">
        <f t="shared" si="13"/>
        <v/>
      </c>
      <c r="G133" s="182"/>
      <c r="H133" s="182"/>
      <c r="I133" s="182"/>
      <c r="K133" s="139" t="str">
        <f t="shared" si="14"/>
        <v/>
      </c>
      <c r="L133" s="139" t="str">
        <f t="shared" si="15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1"/>
        <v/>
      </c>
      <c r="D134" s="136" t="str">
        <f t="shared" si="12"/>
        <v/>
      </c>
      <c r="E134" s="148"/>
      <c r="F134" s="188" t="str">
        <f t="shared" si="13"/>
        <v/>
      </c>
      <c r="G134" s="182"/>
      <c r="H134" s="182"/>
      <c r="I134" s="182"/>
      <c r="K134" s="139" t="str">
        <f t="shared" si="14"/>
        <v/>
      </c>
      <c r="L134" s="139" t="str">
        <f t="shared" si="15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1"/>
        <v/>
      </c>
      <c r="D135" s="136" t="str">
        <f t="shared" si="12"/>
        <v/>
      </c>
      <c r="E135" s="148"/>
      <c r="F135" s="188" t="str">
        <f t="shared" si="13"/>
        <v/>
      </c>
      <c r="G135" s="182"/>
      <c r="H135" s="182"/>
      <c r="I135" s="182"/>
      <c r="K135" s="139" t="str">
        <f t="shared" si="14"/>
        <v/>
      </c>
      <c r="L135" s="139" t="str">
        <f t="shared" si="15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1"/>
        <v/>
      </c>
      <c r="D136" s="136" t="str">
        <f t="shared" si="12"/>
        <v/>
      </c>
      <c r="E136" s="148"/>
      <c r="F136" s="188" t="str">
        <f t="shared" si="13"/>
        <v/>
      </c>
      <c r="G136" s="182"/>
      <c r="H136" s="182"/>
      <c r="I136" s="182"/>
      <c r="K136" s="139" t="str">
        <f t="shared" si="14"/>
        <v/>
      </c>
      <c r="L136" s="139" t="str">
        <f t="shared" si="15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1"/>
        <v/>
      </c>
      <c r="D137" s="136" t="str">
        <f t="shared" si="12"/>
        <v/>
      </c>
      <c r="E137" s="148"/>
      <c r="F137" s="188" t="str">
        <f t="shared" si="13"/>
        <v/>
      </c>
      <c r="G137" s="182"/>
      <c r="H137" s="182"/>
      <c r="I137" s="182"/>
      <c r="K137" s="139" t="str">
        <f t="shared" si="14"/>
        <v/>
      </c>
      <c r="L137" s="139" t="str">
        <f t="shared" si="15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1"/>
        <v/>
      </c>
      <c r="D138" s="136" t="str">
        <f t="shared" si="12"/>
        <v/>
      </c>
      <c r="E138" s="148"/>
      <c r="F138" s="188" t="str">
        <f t="shared" si="13"/>
        <v/>
      </c>
      <c r="G138" s="182"/>
      <c r="H138" s="182"/>
      <c r="I138" s="182"/>
      <c r="K138" s="139" t="str">
        <f t="shared" si="14"/>
        <v/>
      </c>
      <c r="L138" s="139" t="str">
        <f t="shared" si="15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1"/>
        <v/>
      </c>
      <c r="D139" s="136" t="str">
        <f t="shared" si="12"/>
        <v/>
      </c>
      <c r="E139" s="148"/>
      <c r="F139" s="188" t="str">
        <f t="shared" si="13"/>
        <v/>
      </c>
      <c r="G139" s="182"/>
      <c r="H139" s="182"/>
      <c r="I139" s="182"/>
      <c r="K139" s="139" t="str">
        <f t="shared" si="14"/>
        <v/>
      </c>
      <c r="L139" s="139" t="str">
        <f t="shared" si="15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1"/>
        <v/>
      </c>
      <c r="D140" s="136" t="str">
        <f t="shared" si="12"/>
        <v/>
      </c>
      <c r="E140" s="148"/>
      <c r="F140" s="188" t="str">
        <f t="shared" si="13"/>
        <v/>
      </c>
      <c r="G140" s="182"/>
      <c r="H140" s="182"/>
      <c r="I140" s="182"/>
      <c r="K140" s="139" t="str">
        <f t="shared" si="14"/>
        <v/>
      </c>
      <c r="L140" s="139" t="str">
        <f t="shared" si="15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1"/>
        <v/>
      </c>
      <c r="D141" s="136" t="str">
        <f t="shared" si="12"/>
        <v/>
      </c>
      <c r="E141" s="148"/>
      <c r="F141" s="188" t="str">
        <f t="shared" si="13"/>
        <v/>
      </c>
      <c r="G141" s="182"/>
      <c r="H141" s="182"/>
      <c r="I141" s="182"/>
      <c r="K141" s="139" t="str">
        <f t="shared" si="14"/>
        <v/>
      </c>
      <c r="L141" s="139" t="str">
        <f t="shared" si="15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1"/>
        <v/>
      </c>
      <c r="D142" s="136" t="str">
        <f t="shared" si="12"/>
        <v/>
      </c>
      <c r="E142" s="148"/>
      <c r="F142" s="188" t="str">
        <f t="shared" si="13"/>
        <v/>
      </c>
      <c r="G142" s="182"/>
      <c r="H142" s="182"/>
      <c r="I142" s="182"/>
      <c r="K142" s="139" t="str">
        <f t="shared" si="14"/>
        <v/>
      </c>
      <c r="L142" s="139" t="str">
        <f t="shared" si="15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1"/>
        <v/>
      </c>
      <c r="D143" s="136" t="str">
        <f t="shared" si="12"/>
        <v/>
      </c>
      <c r="E143" s="148"/>
      <c r="F143" s="188" t="str">
        <f t="shared" si="13"/>
        <v/>
      </c>
      <c r="G143" s="182"/>
      <c r="H143" s="182"/>
      <c r="I143" s="182"/>
      <c r="K143" s="139" t="str">
        <f t="shared" si="14"/>
        <v/>
      </c>
      <c r="L143" s="139" t="str">
        <f t="shared" si="15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1"/>
        <v/>
      </c>
      <c r="D144" s="136" t="str">
        <f t="shared" si="12"/>
        <v/>
      </c>
      <c r="E144" s="148"/>
      <c r="F144" s="188" t="str">
        <f t="shared" si="13"/>
        <v/>
      </c>
      <c r="G144" s="182"/>
      <c r="H144" s="182"/>
      <c r="I144" s="182"/>
      <c r="K144" s="139" t="str">
        <f t="shared" si="14"/>
        <v/>
      </c>
      <c r="L144" s="139" t="str">
        <f t="shared" si="15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1"/>
        <v/>
      </c>
      <c r="D145" s="136" t="str">
        <f t="shared" si="12"/>
        <v/>
      </c>
      <c r="E145" s="148"/>
      <c r="F145" s="188" t="str">
        <f t="shared" si="13"/>
        <v/>
      </c>
      <c r="G145" s="182"/>
      <c r="H145" s="182"/>
      <c r="I145" s="182"/>
      <c r="K145" s="139" t="str">
        <f t="shared" si="14"/>
        <v/>
      </c>
      <c r="L145" s="139" t="str">
        <f t="shared" si="15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1"/>
        <v/>
      </c>
      <c r="D146" s="136" t="str">
        <f t="shared" si="12"/>
        <v/>
      </c>
      <c r="E146" s="148"/>
      <c r="F146" s="188" t="str">
        <f t="shared" si="13"/>
        <v/>
      </c>
      <c r="G146" s="182"/>
      <c r="H146" s="182"/>
      <c r="I146" s="182"/>
      <c r="K146" s="139" t="str">
        <f t="shared" si="14"/>
        <v/>
      </c>
      <c r="L146" s="139" t="str">
        <f t="shared" si="15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1"/>
        <v/>
      </c>
      <c r="D147" s="136" t="str">
        <f t="shared" si="12"/>
        <v/>
      </c>
      <c r="E147" s="148"/>
      <c r="F147" s="188" t="str">
        <f t="shared" si="13"/>
        <v/>
      </c>
      <c r="G147" s="182"/>
      <c r="H147" s="182"/>
      <c r="I147" s="182"/>
      <c r="K147" s="139" t="str">
        <f t="shared" si="14"/>
        <v/>
      </c>
      <c r="L147" s="139" t="str">
        <f t="shared" si="15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1"/>
        <v/>
      </c>
      <c r="D148" s="136" t="str">
        <f t="shared" si="12"/>
        <v/>
      </c>
      <c r="E148" s="148"/>
      <c r="F148" s="188" t="str">
        <f t="shared" si="13"/>
        <v/>
      </c>
      <c r="G148" s="182"/>
      <c r="H148" s="182"/>
      <c r="I148" s="182"/>
      <c r="K148" s="139" t="str">
        <f t="shared" si="14"/>
        <v/>
      </c>
      <c r="L148" s="139" t="str">
        <f t="shared" si="15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1"/>
        <v/>
      </c>
      <c r="D149" s="136" t="str">
        <f t="shared" si="12"/>
        <v/>
      </c>
      <c r="E149" s="148"/>
      <c r="F149" s="188" t="str">
        <f t="shared" si="13"/>
        <v/>
      </c>
      <c r="G149" s="182"/>
      <c r="H149" s="182"/>
      <c r="I149" s="182"/>
      <c r="K149" s="139" t="str">
        <f t="shared" si="14"/>
        <v/>
      </c>
      <c r="L149" s="139" t="str">
        <f t="shared" si="15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1"/>
        <v/>
      </c>
      <c r="D150" s="136" t="str">
        <f t="shared" si="12"/>
        <v/>
      </c>
      <c r="E150" s="148"/>
      <c r="F150" s="188" t="str">
        <f t="shared" si="13"/>
        <v/>
      </c>
      <c r="G150" s="182"/>
      <c r="H150" s="182"/>
      <c r="I150" s="182"/>
      <c r="K150" s="139" t="str">
        <f t="shared" si="14"/>
        <v/>
      </c>
      <c r="L150" s="139" t="str">
        <f t="shared" si="15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1"/>
        <v/>
      </c>
      <c r="D151" s="136" t="str">
        <f t="shared" si="12"/>
        <v/>
      </c>
      <c r="E151" s="148"/>
      <c r="F151" s="188" t="str">
        <f t="shared" si="13"/>
        <v/>
      </c>
      <c r="G151" s="182"/>
      <c r="H151" s="182"/>
      <c r="I151" s="182"/>
      <c r="K151" s="139" t="str">
        <f t="shared" si="14"/>
        <v/>
      </c>
      <c r="L151" s="139" t="str">
        <f t="shared" si="15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1"/>
        <v/>
      </c>
      <c r="D152" s="136" t="str">
        <f t="shared" si="12"/>
        <v/>
      </c>
      <c r="E152" s="148"/>
      <c r="F152" s="188" t="str">
        <f t="shared" si="13"/>
        <v/>
      </c>
      <c r="G152" s="182"/>
      <c r="H152" s="182"/>
      <c r="I152" s="182"/>
      <c r="K152" s="139" t="str">
        <f t="shared" si="14"/>
        <v/>
      </c>
      <c r="L152" s="139" t="str">
        <f t="shared" si="15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1"/>
        <v/>
      </c>
      <c r="D153" s="136" t="str">
        <f t="shared" si="12"/>
        <v/>
      </c>
      <c r="E153" s="148"/>
      <c r="F153" s="188" t="str">
        <f t="shared" si="13"/>
        <v/>
      </c>
      <c r="G153" s="182"/>
      <c r="H153" s="182"/>
      <c r="I153" s="182"/>
      <c r="K153" s="139" t="str">
        <f t="shared" si="14"/>
        <v/>
      </c>
      <c r="L153" s="139" t="str">
        <f t="shared" si="15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1"/>
        <v/>
      </c>
      <c r="D154" s="136" t="str">
        <f t="shared" si="12"/>
        <v/>
      </c>
      <c r="E154" s="148"/>
      <c r="F154" s="188" t="str">
        <f t="shared" si="13"/>
        <v/>
      </c>
      <c r="G154" s="182"/>
      <c r="H154" s="182"/>
      <c r="I154" s="182"/>
      <c r="K154" s="139" t="str">
        <f t="shared" si="14"/>
        <v/>
      </c>
      <c r="L154" s="139" t="str">
        <f t="shared" si="15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1"/>
        <v/>
      </c>
      <c r="D155" s="136" t="str">
        <f t="shared" si="12"/>
        <v/>
      </c>
      <c r="E155" s="148"/>
      <c r="F155" s="188" t="str">
        <f t="shared" si="13"/>
        <v/>
      </c>
      <c r="G155" s="182"/>
      <c r="H155" s="182"/>
      <c r="I155" s="182"/>
      <c r="K155" s="139" t="str">
        <f t="shared" si="14"/>
        <v/>
      </c>
      <c r="L155" s="139" t="str">
        <f t="shared" si="15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1"/>
        <v/>
      </c>
      <c r="D156" s="136" t="str">
        <f t="shared" si="12"/>
        <v/>
      </c>
      <c r="E156" s="148"/>
      <c r="F156" s="188" t="str">
        <f t="shared" si="13"/>
        <v/>
      </c>
      <c r="G156" s="182"/>
      <c r="H156" s="182"/>
      <c r="I156" s="182"/>
      <c r="K156" s="139" t="str">
        <f t="shared" si="14"/>
        <v/>
      </c>
      <c r="L156" s="139" t="str">
        <f t="shared" si="15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1"/>
        <v/>
      </c>
      <c r="D157" s="136" t="str">
        <f t="shared" si="12"/>
        <v/>
      </c>
      <c r="E157" s="148"/>
      <c r="F157" s="188" t="str">
        <f t="shared" si="13"/>
        <v/>
      </c>
      <c r="G157" s="182"/>
      <c r="H157" s="182"/>
      <c r="I157" s="182"/>
      <c r="K157" s="139" t="str">
        <f t="shared" si="14"/>
        <v/>
      </c>
      <c r="L157" s="139" t="str">
        <f t="shared" si="15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1"/>
        <v/>
      </c>
      <c r="D158" s="136" t="str">
        <f t="shared" si="12"/>
        <v/>
      </c>
      <c r="E158" s="148"/>
      <c r="F158" s="188" t="str">
        <f t="shared" si="13"/>
        <v/>
      </c>
      <c r="G158" s="182"/>
      <c r="H158" s="182"/>
      <c r="I158" s="182"/>
      <c r="K158" s="139" t="str">
        <f t="shared" si="14"/>
        <v/>
      </c>
      <c r="L158" s="139" t="str">
        <f t="shared" si="15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1"/>
        <v/>
      </c>
      <c r="D159" s="136" t="str">
        <f t="shared" si="12"/>
        <v/>
      </c>
      <c r="E159" s="148"/>
      <c r="F159" s="188" t="str">
        <f t="shared" si="13"/>
        <v/>
      </c>
      <c r="G159" s="182"/>
      <c r="H159" s="182"/>
      <c r="I159" s="182"/>
      <c r="K159" s="139" t="str">
        <f t="shared" si="14"/>
        <v/>
      </c>
      <c r="L159" s="139" t="str">
        <f t="shared" si="15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1"/>
        <v/>
      </c>
      <c r="D160" s="136" t="str">
        <f t="shared" si="12"/>
        <v/>
      </c>
      <c r="E160" s="148"/>
      <c r="F160" s="188" t="str">
        <f t="shared" si="13"/>
        <v/>
      </c>
      <c r="G160" s="182"/>
      <c r="H160" s="182"/>
      <c r="I160" s="182"/>
      <c r="K160" s="139" t="str">
        <f t="shared" si="14"/>
        <v/>
      </c>
      <c r="L160" s="139" t="str">
        <f t="shared" si="15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1"/>
        <v/>
      </c>
      <c r="D161" s="136" t="str">
        <f t="shared" si="12"/>
        <v/>
      </c>
      <c r="E161" s="148"/>
      <c r="F161" s="188" t="str">
        <f t="shared" si="13"/>
        <v/>
      </c>
      <c r="G161" s="182"/>
      <c r="H161" s="182"/>
      <c r="I161" s="182"/>
      <c r="K161" s="139" t="str">
        <f t="shared" si="14"/>
        <v/>
      </c>
      <c r="L161" s="139" t="str">
        <f t="shared" si="15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1"/>
        <v/>
      </c>
      <c r="D162" s="136" t="str">
        <f t="shared" si="12"/>
        <v/>
      </c>
      <c r="E162" s="148"/>
      <c r="F162" s="188" t="str">
        <f t="shared" si="13"/>
        <v/>
      </c>
      <c r="G162" s="182"/>
      <c r="H162" s="182"/>
      <c r="I162" s="182"/>
      <c r="K162" s="139" t="str">
        <f t="shared" si="14"/>
        <v/>
      </c>
      <c r="L162" s="139" t="str">
        <f t="shared" si="15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1"/>
        <v/>
      </c>
      <c r="D163" s="136" t="str">
        <f t="shared" si="12"/>
        <v/>
      </c>
      <c r="E163" s="148"/>
      <c r="F163" s="188" t="str">
        <f t="shared" si="13"/>
        <v/>
      </c>
      <c r="G163" s="182"/>
      <c r="H163" s="182"/>
      <c r="I163" s="182"/>
      <c r="K163" s="139" t="str">
        <f t="shared" si="14"/>
        <v/>
      </c>
      <c r="L163" s="139" t="str">
        <f t="shared" si="15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1"/>
        <v/>
      </c>
      <c r="D164" s="136" t="str">
        <f t="shared" si="12"/>
        <v/>
      </c>
      <c r="E164" s="148"/>
      <c r="F164" s="188" t="str">
        <f t="shared" si="13"/>
        <v/>
      </c>
      <c r="G164" s="182"/>
      <c r="H164" s="182"/>
      <c r="I164" s="182"/>
      <c r="K164" s="139" t="str">
        <f t="shared" si="14"/>
        <v/>
      </c>
      <c r="L164" s="139" t="str">
        <f t="shared" si="15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1"/>
        <v/>
      </c>
      <c r="D165" s="136" t="str">
        <f t="shared" si="12"/>
        <v/>
      </c>
      <c r="E165" s="148"/>
      <c r="F165" s="188" t="str">
        <f t="shared" si="13"/>
        <v/>
      </c>
      <c r="G165" s="182"/>
      <c r="H165" s="182"/>
      <c r="I165" s="182"/>
      <c r="K165" s="139" t="str">
        <f t="shared" si="14"/>
        <v/>
      </c>
      <c r="L165" s="139" t="str">
        <f t="shared" si="15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1"/>
        <v/>
      </c>
      <c r="D166" s="136" t="str">
        <f t="shared" si="12"/>
        <v/>
      </c>
      <c r="E166" s="148"/>
      <c r="F166" s="188" t="str">
        <f t="shared" si="13"/>
        <v/>
      </c>
      <c r="G166" s="182"/>
      <c r="H166" s="182"/>
      <c r="I166" s="182"/>
      <c r="K166" s="139" t="str">
        <f t="shared" si="14"/>
        <v/>
      </c>
      <c r="L166" s="139" t="str">
        <f t="shared" si="15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1"/>
        <v/>
      </c>
      <c r="D167" s="136" t="str">
        <f t="shared" si="12"/>
        <v/>
      </c>
      <c r="E167" s="148"/>
      <c r="F167" s="188" t="str">
        <f t="shared" si="13"/>
        <v/>
      </c>
      <c r="G167" s="182"/>
      <c r="H167" s="182"/>
      <c r="I167" s="182"/>
      <c r="K167" s="139" t="str">
        <f t="shared" si="14"/>
        <v/>
      </c>
      <c r="L167" s="139" t="str">
        <f t="shared" si="15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1"/>
        <v/>
      </c>
      <c r="D168" s="136" t="str">
        <f t="shared" si="12"/>
        <v/>
      </c>
      <c r="E168" s="148"/>
      <c r="F168" s="188" t="str">
        <f t="shared" si="13"/>
        <v/>
      </c>
      <c r="G168" s="182"/>
      <c r="H168" s="182"/>
      <c r="I168" s="182"/>
      <c r="K168" s="139" t="str">
        <f t="shared" si="14"/>
        <v/>
      </c>
      <c r="L168" s="139" t="str">
        <f t="shared" si="15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1"/>
        <v/>
      </c>
      <c r="D169" s="136" t="str">
        <f t="shared" si="12"/>
        <v/>
      </c>
      <c r="E169" s="148"/>
      <c r="F169" s="188" t="str">
        <f t="shared" si="13"/>
        <v/>
      </c>
      <c r="G169" s="182"/>
      <c r="H169" s="182"/>
      <c r="I169" s="182"/>
      <c r="K169" s="139" t="str">
        <f t="shared" si="14"/>
        <v/>
      </c>
      <c r="L169" s="139" t="str">
        <f t="shared" si="15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1"/>
        <v/>
      </c>
      <c r="D170" s="136" t="str">
        <f t="shared" si="12"/>
        <v/>
      </c>
      <c r="E170" s="148"/>
      <c r="F170" s="188" t="str">
        <f t="shared" si="13"/>
        <v/>
      </c>
      <c r="G170" s="182"/>
      <c r="H170" s="182"/>
      <c r="I170" s="182"/>
      <c r="K170" s="139" t="str">
        <f t="shared" si="14"/>
        <v/>
      </c>
      <c r="L170" s="139" t="str">
        <f t="shared" si="15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1"/>
        <v/>
      </c>
      <c r="D171" s="136" t="str">
        <f t="shared" si="12"/>
        <v/>
      </c>
      <c r="E171" s="148"/>
      <c r="F171" s="188" t="str">
        <f t="shared" si="13"/>
        <v/>
      </c>
      <c r="G171" s="182"/>
      <c r="H171" s="182"/>
      <c r="I171" s="182"/>
      <c r="K171" s="139" t="str">
        <f t="shared" si="14"/>
        <v/>
      </c>
      <c r="L171" s="139" t="str">
        <f t="shared" si="15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1"/>
        <v/>
      </c>
      <c r="D172" s="136" t="str">
        <f t="shared" si="12"/>
        <v/>
      </c>
      <c r="E172" s="148"/>
      <c r="F172" s="188" t="str">
        <f t="shared" si="13"/>
        <v/>
      </c>
      <c r="G172" s="182"/>
      <c r="H172" s="182"/>
      <c r="I172" s="182"/>
      <c r="K172" s="139" t="str">
        <f t="shared" si="14"/>
        <v/>
      </c>
      <c r="L172" s="139" t="str">
        <f t="shared" si="15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1"/>
        <v/>
      </c>
      <c r="D173" s="136" t="str">
        <f t="shared" si="12"/>
        <v/>
      </c>
      <c r="E173" s="148"/>
      <c r="F173" s="188" t="str">
        <f t="shared" si="13"/>
        <v/>
      </c>
      <c r="G173" s="182"/>
      <c r="H173" s="182"/>
      <c r="I173" s="182"/>
      <c r="K173" s="139" t="str">
        <f t="shared" si="14"/>
        <v/>
      </c>
      <c r="L173" s="139" t="str">
        <f t="shared" si="15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1"/>
        <v/>
      </c>
      <c r="D174" s="136" t="str">
        <f t="shared" si="12"/>
        <v/>
      </c>
      <c r="E174" s="148"/>
      <c r="F174" s="188" t="str">
        <f t="shared" si="13"/>
        <v/>
      </c>
      <c r="G174" s="182"/>
      <c r="H174" s="182"/>
      <c r="I174" s="182"/>
      <c r="K174" s="139" t="str">
        <f t="shared" si="14"/>
        <v/>
      </c>
      <c r="L174" s="139" t="str">
        <f t="shared" si="15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1"/>
        <v/>
      </c>
      <c r="D175" s="136" t="str">
        <f t="shared" si="12"/>
        <v/>
      </c>
      <c r="E175" s="148"/>
      <c r="F175" s="188" t="str">
        <f t="shared" si="13"/>
        <v/>
      </c>
      <c r="G175" s="182"/>
      <c r="H175" s="182"/>
      <c r="I175" s="182"/>
      <c r="K175" s="139" t="str">
        <f t="shared" si="14"/>
        <v/>
      </c>
      <c r="L175" s="139" t="str">
        <f t="shared" si="15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1"/>
        <v/>
      </c>
      <c r="D176" s="136" t="str">
        <f t="shared" si="12"/>
        <v/>
      </c>
      <c r="E176" s="148"/>
      <c r="F176" s="188" t="str">
        <f t="shared" si="13"/>
        <v/>
      </c>
      <c r="G176" s="182"/>
      <c r="H176" s="182"/>
      <c r="I176" s="182"/>
      <c r="K176" s="139" t="str">
        <f t="shared" si="14"/>
        <v/>
      </c>
      <c r="L176" s="139" t="str">
        <f t="shared" si="15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1"/>
        <v/>
      </c>
      <c r="D177" s="136" t="str">
        <f t="shared" si="12"/>
        <v/>
      </c>
      <c r="E177" s="148"/>
      <c r="F177" s="188" t="str">
        <f t="shared" si="13"/>
        <v/>
      </c>
      <c r="G177" s="182"/>
      <c r="H177" s="182"/>
      <c r="I177" s="182"/>
      <c r="K177" s="139" t="str">
        <f t="shared" si="14"/>
        <v/>
      </c>
      <c r="L177" s="139" t="str">
        <f t="shared" si="15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1"/>
        <v/>
      </c>
      <c r="D178" s="136" t="str">
        <f t="shared" si="12"/>
        <v/>
      </c>
      <c r="E178" s="148"/>
      <c r="F178" s="188" t="str">
        <f t="shared" si="13"/>
        <v/>
      </c>
      <c r="G178" s="182"/>
      <c r="H178" s="182"/>
      <c r="I178" s="182"/>
      <c r="K178" s="139" t="str">
        <f t="shared" si="14"/>
        <v/>
      </c>
      <c r="L178" s="139" t="str">
        <f t="shared" si="15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1"/>
        <v/>
      </c>
      <c r="D179" s="136" t="str">
        <f t="shared" si="12"/>
        <v/>
      </c>
      <c r="E179" s="148"/>
      <c r="F179" s="188" t="str">
        <f t="shared" si="13"/>
        <v/>
      </c>
      <c r="G179" s="182"/>
      <c r="H179" s="182"/>
      <c r="I179" s="182"/>
      <c r="K179" s="139" t="str">
        <f t="shared" si="14"/>
        <v/>
      </c>
      <c r="L179" s="139" t="str">
        <f t="shared" si="15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1"/>
        <v/>
      </c>
      <c r="D180" s="136" t="str">
        <f t="shared" si="12"/>
        <v/>
      </c>
      <c r="E180" s="148"/>
      <c r="F180" s="188" t="str">
        <f t="shared" si="13"/>
        <v/>
      </c>
      <c r="G180" s="182"/>
      <c r="H180" s="182"/>
      <c r="I180" s="182"/>
      <c r="K180" s="139" t="str">
        <f t="shared" si="14"/>
        <v/>
      </c>
      <c r="L180" s="139" t="str">
        <f t="shared" si="15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1"/>
        <v/>
      </c>
      <c r="D181" s="136" t="str">
        <f t="shared" si="12"/>
        <v/>
      </c>
      <c r="E181" s="148"/>
      <c r="F181" s="188" t="str">
        <f t="shared" si="13"/>
        <v/>
      </c>
      <c r="G181" s="182"/>
      <c r="H181" s="182"/>
      <c r="I181" s="182"/>
      <c r="K181" s="139" t="str">
        <f t="shared" si="14"/>
        <v/>
      </c>
      <c r="L181" s="139" t="str">
        <f t="shared" si="15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1"/>
        <v/>
      </c>
      <c r="D182" s="136" t="str">
        <f t="shared" si="12"/>
        <v/>
      </c>
      <c r="E182" s="148"/>
      <c r="F182" s="188" t="str">
        <f t="shared" si="13"/>
        <v/>
      </c>
      <c r="G182" s="182"/>
      <c r="H182" s="182"/>
      <c r="I182" s="182"/>
      <c r="K182" s="139" t="str">
        <f t="shared" si="14"/>
        <v/>
      </c>
      <c r="L182" s="139" t="str">
        <f t="shared" si="15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1"/>
        <v/>
      </c>
      <c r="D183" s="136" t="str">
        <f t="shared" si="12"/>
        <v/>
      </c>
      <c r="E183" s="148"/>
      <c r="F183" s="188" t="str">
        <f t="shared" si="13"/>
        <v/>
      </c>
      <c r="G183" s="182"/>
      <c r="H183" s="182"/>
      <c r="I183" s="182"/>
      <c r="K183" s="139" t="str">
        <f t="shared" si="14"/>
        <v/>
      </c>
      <c r="L183" s="139" t="str">
        <f t="shared" si="15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1"/>
        <v/>
      </c>
      <c r="D184" s="136" t="str">
        <f t="shared" si="12"/>
        <v/>
      </c>
      <c r="E184" s="148"/>
      <c r="F184" s="188" t="str">
        <f t="shared" si="13"/>
        <v/>
      </c>
      <c r="G184" s="182"/>
      <c r="H184" s="182"/>
      <c r="I184" s="182"/>
      <c r="K184" s="139" t="str">
        <f t="shared" si="14"/>
        <v/>
      </c>
      <c r="L184" s="139" t="str">
        <f t="shared" si="15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1"/>
        <v/>
      </c>
      <c r="D185" s="136" t="str">
        <f t="shared" si="12"/>
        <v/>
      </c>
      <c r="E185" s="148"/>
      <c r="F185" s="188" t="str">
        <f t="shared" si="13"/>
        <v/>
      </c>
      <c r="G185" s="182"/>
      <c r="H185" s="182"/>
      <c r="I185" s="182"/>
      <c r="K185" s="139" t="str">
        <f t="shared" si="14"/>
        <v/>
      </c>
      <c r="L185" s="139" t="str">
        <f t="shared" si="15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1"/>
        <v/>
      </c>
      <c r="D186" s="136" t="str">
        <f t="shared" si="12"/>
        <v/>
      </c>
      <c r="E186" s="148"/>
      <c r="F186" s="188" t="str">
        <f t="shared" si="13"/>
        <v/>
      </c>
      <c r="G186" s="182"/>
      <c r="H186" s="182"/>
      <c r="I186" s="182"/>
      <c r="K186" s="139" t="str">
        <f t="shared" si="14"/>
        <v/>
      </c>
      <c r="L186" s="139" t="str">
        <f t="shared" si="15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1"/>
        <v/>
      </c>
      <c r="D187" s="136" t="str">
        <f t="shared" si="12"/>
        <v/>
      </c>
      <c r="E187" s="148"/>
      <c r="F187" s="188" t="str">
        <f t="shared" si="13"/>
        <v/>
      </c>
      <c r="G187" s="182"/>
      <c r="H187" s="182"/>
      <c r="I187" s="182"/>
      <c r="K187" s="139" t="str">
        <f t="shared" si="14"/>
        <v/>
      </c>
      <c r="L187" s="139" t="str">
        <f t="shared" si="15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1"/>
        <v/>
      </c>
      <c r="D188" s="136" t="str">
        <f t="shared" si="12"/>
        <v/>
      </c>
      <c r="E188" s="148"/>
      <c r="F188" s="188" t="str">
        <f t="shared" si="13"/>
        <v/>
      </c>
      <c r="G188" s="182"/>
      <c r="H188" s="182"/>
      <c r="I188" s="182"/>
      <c r="K188" s="139" t="str">
        <f t="shared" si="14"/>
        <v/>
      </c>
      <c r="L188" s="139" t="str">
        <f t="shared" si="15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1"/>
        <v/>
      </c>
      <c r="D189" s="136" t="str">
        <f t="shared" si="12"/>
        <v/>
      </c>
      <c r="E189" s="148"/>
      <c r="F189" s="188" t="str">
        <f t="shared" si="13"/>
        <v/>
      </c>
      <c r="G189" s="182"/>
      <c r="H189" s="182"/>
      <c r="I189" s="182"/>
      <c r="K189" s="139" t="str">
        <f t="shared" si="14"/>
        <v/>
      </c>
      <c r="L189" s="139" t="str">
        <f t="shared" si="15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1"/>
        <v/>
      </c>
      <c r="D190" s="136" t="str">
        <f t="shared" si="12"/>
        <v/>
      </c>
      <c r="E190" s="148"/>
      <c r="F190" s="188" t="str">
        <f t="shared" si="13"/>
        <v/>
      </c>
      <c r="G190" s="182"/>
      <c r="H190" s="182"/>
      <c r="I190" s="182"/>
      <c r="K190" s="139" t="str">
        <f t="shared" si="14"/>
        <v/>
      </c>
      <c r="L190" s="139" t="str">
        <f t="shared" si="15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1"/>
        <v/>
      </c>
      <c r="D191" s="136" t="str">
        <f t="shared" si="12"/>
        <v/>
      </c>
      <c r="E191" s="148"/>
      <c r="F191" s="188" t="str">
        <f t="shared" si="13"/>
        <v/>
      </c>
      <c r="G191" s="182"/>
      <c r="H191" s="182"/>
      <c r="I191" s="182"/>
      <c r="K191" s="139" t="str">
        <f t="shared" si="14"/>
        <v/>
      </c>
      <c r="L191" s="139" t="str">
        <f t="shared" si="15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1"/>
        <v/>
      </c>
      <c r="D192" s="136" t="str">
        <f t="shared" si="12"/>
        <v/>
      </c>
      <c r="E192" s="148"/>
      <c r="F192" s="188" t="str">
        <f t="shared" si="13"/>
        <v/>
      </c>
      <c r="G192" s="182"/>
      <c r="H192" s="182"/>
      <c r="I192" s="182"/>
      <c r="K192" s="139" t="str">
        <f t="shared" si="14"/>
        <v/>
      </c>
      <c r="L192" s="139" t="str">
        <f t="shared" si="15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1"/>
        <v/>
      </c>
      <c r="D193" s="136" t="str">
        <f t="shared" si="12"/>
        <v/>
      </c>
      <c r="E193" s="148"/>
      <c r="F193" s="188" t="str">
        <f t="shared" si="13"/>
        <v/>
      </c>
      <c r="G193" s="182"/>
      <c r="H193" s="182"/>
      <c r="I193" s="182"/>
      <c r="K193" s="139" t="str">
        <f t="shared" si="14"/>
        <v/>
      </c>
      <c r="L193" s="139" t="str">
        <f t="shared" si="15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1"/>
        <v/>
      </c>
      <c r="D194" s="136" t="str">
        <f t="shared" si="12"/>
        <v/>
      </c>
      <c r="E194" s="148"/>
      <c r="F194" s="188" t="str">
        <f t="shared" si="13"/>
        <v/>
      </c>
      <c r="G194" s="182"/>
      <c r="H194" s="182"/>
      <c r="I194" s="182"/>
      <c r="K194" s="139" t="str">
        <f t="shared" si="14"/>
        <v/>
      </c>
      <c r="L194" s="139" t="str">
        <f t="shared" si="15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1"/>
        <v/>
      </c>
      <c r="D195" s="136" t="str">
        <f t="shared" si="12"/>
        <v/>
      </c>
      <c r="E195" s="148"/>
      <c r="F195" s="188" t="str">
        <f t="shared" si="13"/>
        <v/>
      </c>
      <c r="G195" s="182"/>
      <c r="H195" s="182"/>
      <c r="I195" s="182"/>
      <c r="K195" s="139" t="str">
        <f t="shared" si="14"/>
        <v/>
      </c>
      <c r="L195" s="139" t="str">
        <f t="shared" si="15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6">IFERROR(VLOOKUP(E196,$Q$6:$T$105,3,FALSE),"")</f>
        <v/>
      </c>
      <c r="D196" s="136" t="str">
        <f t="shared" ref="D196:D259" si="17">IFERROR(VLOOKUP(E196,$Q$6:$T$105,4,FALSE),"")</f>
        <v/>
      </c>
      <c r="E196" s="148"/>
      <c r="F196" s="188" t="str">
        <f t="shared" ref="F196:F259" si="18">IFERROR(VLOOKUP(E196,$Q$6:$T$105,2,FALSE),"")</f>
        <v/>
      </c>
      <c r="G196" s="182"/>
      <c r="H196" s="182"/>
      <c r="I196" s="182"/>
      <c r="K196" s="139" t="str">
        <f t="shared" ref="K196:K259" si="19">LEFT(E196,3)</f>
        <v/>
      </c>
      <c r="L196" s="139" t="str">
        <f t="shared" ref="L196:L259" si="20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6"/>
        <v/>
      </c>
      <c r="D197" s="136" t="str">
        <f t="shared" si="17"/>
        <v/>
      </c>
      <c r="E197" s="148"/>
      <c r="F197" s="188" t="str">
        <f t="shared" si="18"/>
        <v/>
      </c>
      <c r="G197" s="182"/>
      <c r="H197" s="182"/>
      <c r="I197" s="182"/>
      <c r="K197" s="139" t="str">
        <f t="shared" si="19"/>
        <v/>
      </c>
      <c r="L197" s="139" t="str">
        <f t="shared" si="20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6"/>
        <v/>
      </c>
      <c r="D198" s="136" t="str">
        <f t="shared" si="17"/>
        <v/>
      </c>
      <c r="E198" s="148"/>
      <c r="F198" s="188" t="str">
        <f t="shared" si="18"/>
        <v/>
      </c>
      <c r="G198" s="182"/>
      <c r="H198" s="182"/>
      <c r="I198" s="182"/>
      <c r="K198" s="139" t="str">
        <f t="shared" si="19"/>
        <v/>
      </c>
      <c r="L198" s="139" t="str">
        <f t="shared" si="20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6"/>
        <v/>
      </c>
      <c r="D199" s="136" t="str">
        <f t="shared" si="17"/>
        <v/>
      </c>
      <c r="E199" s="148"/>
      <c r="F199" s="188" t="str">
        <f t="shared" si="18"/>
        <v/>
      </c>
      <c r="G199" s="182"/>
      <c r="H199" s="182"/>
      <c r="I199" s="182"/>
      <c r="K199" s="139" t="str">
        <f t="shared" si="19"/>
        <v/>
      </c>
      <c r="L199" s="139" t="str">
        <f t="shared" si="20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6"/>
        <v/>
      </c>
      <c r="D200" s="136" t="str">
        <f t="shared" si="17"/>
        <v/>
      </c>
      <c r="E200" s="148"/>
      <c r="F200" s="188" t="str">
        <f t="shared" si="18"/>
        <v/>
      </c>
      <c r="G200" s="182"/>
      <c r="H200" s="182"/>
      <c r="I200" s="182"/>
      <c r="K200" s="139" t="str">
        <f t="shared" si="19"/>
        <v/>
      </c>
      <c r="L200" s="139" t="str">
        <f t="shared" si="20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6"/>
        <v/>
      </c>
      <c r="D201" s="136" t="str">
        <f t="shared" si="17"/>
        <v/>
      </c>
      <c r="E201" s="148"/>
      <c r="F201" s="188" t="str">
        <f t="shared" si="18"/>
        <v/>
      </c>
      <c r="G201" s="182"/>
      <c r="H201" s="182"/>
      <c r="I201" s="182"/>
      <c r="K201" s="139" t="str">
        <f t="shared" si="19"/>
        <v/>
      </c>
      <c r="L201" s="139" t="str">
        <f t="shared" si="20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6"/>
        <v/>
      </c>
      <c r="D202" s="136" t="str">
        <f t="shared" si="17"/>
        <v/>
      </c>
      <c r="E202" s="148"/>
      <c r="F202" s="188" t="str">
        <f t="shared" si="18"/>
        <v/>
      </c>
      <c r="G202" s="182"/>
      <c r="H202" s="182"/>
      <c r="I202" s="182"/>
      <c r="K202" s="139" t="str">
        <f t="shared" si="19"/>
        <v/>
      </c>
      <c r="L202" s="139" t="str">
        <f t="shared" si="20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6"/>
        <v/>
      </c>
      <c r="D203" s="136" t="str">
        <f t="shared" si="17"/>
        <v/>
      </c>
      <c r="E203" s="148"/>
      <c r="F203" s="188" t="str">
        <f t="shared" si="18"/>
        <v/>
      </c>
      <c r="G203" s="182"/>
      <c r="H203" s="182"/>
      <c r="I203" s="182"/>
      <c r="K203" s="139" t="str">
        <f t="shared" si="19"/>
        <v/>
      </c>
      <c r="L203" s="139" t="str">
        <f t="shared" si="20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6"/>
        <v/>
      </c>
      <c r="D204" s="136" t="str">
        <f t="shared" si="17"/>
        <v/>
      </c>
      <c r="E204" s="148"/>
      <c r="F204" s="188" t="str">
        <f t="shared" si="18"/>
        <v/>
      </c>
      <c r="G204" s="182"/>
      <c r="H204" s="182"/>
      <c r="I204" s="182"/>
      <c r="K204" s="139" t="str">
        <f t="shared" si="19"/>
        <v/>
      </c>
      <c r="L204" s="139" t="str">
        <f t="shared" si="20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6"/>
        <v/>
      </c>
      <c r="D205" s="136" t="str">
        <f t="shared" si="17"/>
        <v/>
      </c>
      <c r="E205" s="148"/>
      <c r="F205" s="188" t="str">
        <f t="shared" si="18"/>
        <v/>
      </c>
      <c r="G205" s="182"/>
      <c r="H205" s="182"/>
      <c r="I205" s="182"/>
      <c r="K205" s="139" t="str">
        <f t="shared" si="19"/>
        <v/>
      </c>
      <c r="L205" s="139" t="str">
        <f t="shared" si="20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6"/>
        <v/>
      </c>
      <c r="D206" s="136" t="str">
        <f t="shared" si="17"/>
        <v/>
      </c>
      <c r="E206" s="148"/>
      <c r="F206" s="188" t="str">
        <f t="shared" si="18"/>
        <v/>
      </c>
      <c r="G206" s="182"/>
      <c r="H206" s="182"/>
      <c r="I206" s="182"/>
      <c r="K206" s="139" t="str">
        <f t="shared" si="19"/>
        <v/>
      </c>
      <c r="L206" s="139" t="str">
        <f t="shared" si="20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6"/>
        <v/>
      </c>
      <c r="D207" s="136" t="str">
        <f t="shared" si="17"/>
        <v/>
      </c>
      <c r="E207" s="148"/>
      <c r="F207" s="188" t="str">
        <f t="shared" si="18"/>
        <v/>
      </c>
      <c r="G207" s="182"/>
      <c r="H207" s="182"/>
      <c r="I207" s="182"/>
      <c r="K207" s="139" t="str">
        <f t="shared" si="19"/>
        <v/>
      </c>
      <c r="L207" s="139" t="str">
        <f t="shared" si="20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6"/>
        <v/>
      </c>
      <c r="D208" s="136" t="str">
        <f t="shared" si="17"/>
        <v/>
      </c>
      <c r="E208" s="148"/>
      <c r="F208" s="188" t="str">
        <f t="shared" si="18"/>
        <v/>
      </c>
      <c r="G208" s="182"/>
      <c r="H208" s="182"/>
      <c r="I208" s="182"/>
      <c r="K208" s="139" t="str">
        <f t="shared" si="19"/>
        <v/>
      </c>
      <c r="L208" s="139" t="str">
        <f t="shared" si="20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6"/>
        <v/>
      </c>
      <c r="D209" s="136" t="str">
        <f t="shared" si="17"/>
        <v/>
      </c>
      <c r="E209" s="148"/>
      <c r="F209" s="188" t="str">
        <f t="shared" si="18"/>
        <v/>
      </c>
      <c r="G209" s="182"/>
      <c r="H209" s="182"/>
      <c r="I209" s="182"/>
      <c r="K209" s="139" t="str">
        <f t="shared" si="19"/>
        <v/>
      </c>
      <c r="L209" s="139" t="str">
        <f t="shared" si="20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6"/>
        <v/>
      </c>
      <c r="D210" s="136" t="str">
        <f t="shared" si="17"/>
        <v/>
      </c>
      <c r="E210" s="148"/>
      <c r="F210" s="188" t="str">
        <f t="shared" si="18"/>
        <v/>
      </c>
      <c r="G210" s="182"/>
      <c r="H210" s="182"/>
      <c r="I210" s="182"/>
      <c r="K210" s="139" t="str">
        <f t="shared" si="19"/>
        <v/>
      </c>
      <c r="L210" s="139" t="str">
        <f t="shared" si="20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6"/>
        <v/>
      </c>
      <c r="D211" s="136" t="str">
        <f t="shared" si="17"/>
        <v/>
      </c>
      <c r="E211" s="148"/>
      <c r="F211" s="188" t="str">
        <f t="shared" si="18"/>
        <v/>
      </c>
      <c r="G211" s="182"/>
      <c r="H211" s="182"/>
      <c r="I211" s="182"/>
      <c r="K211" s="139" t="str">
        <f t="shared" si="19"/>
        <v/>
      </c>
      <c r="L211" s="139" t="str">
        <f t="shared" si="20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6"/>
        <v/>
      </c>
      <c r="D212" s="136" t="str">
        <f t="shared" si="17"/>
        <v/>
      </c>
      <c r="E212" s="148"/>
      <c r="F212" s="188" t="str">
        <f t="shared" si="18"/>
        <v/>
      </c>
      <c r="G212" s="182"/>
      <c r="H212" s="182"/>
      <c r="I212" s="182"/>
      <c r="K212" s="139" t="str">
        <f t="shared" si="19"/>
        <v/>
      </c>
      <c r="L212" s="139" t="str">
        <f t="shared" si="20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6"/>
        <v/>
      </c>
      <c r="D213" s="136" t="str">
        <f t="shared" si="17"/>
        <v/>
      </c>
      <c r="E213" s="148"/>
      <c r="F213" s="188" t="str">
        <f t="shared" si="18"/>
        <v/>
      </c>
      <c r="G213" s="182"/>
      <c r="H213" s="182"/>
      <c r="I213" s="182"/>
      <c r="K213" s="139" t="str">
        <f t="shared" si="19"/>
        <v/>
      </c>
      <c r="L213" s="139" t="str">
        <f t="shared" si="20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6"/>
        <v/>
      </c>
      <c r="D214" s="136" t="str">
        <f t="shared" si="17"/>
        <v/>
      </c>
      <c r="E214" s="148"/>
      <c r="F214" s="188" t="str">
        <f t="shared" si="18"/>
        <v/>
      </c>
      <c r="G214" s="182"/>
      <c r="H214" s="182"/>
      <c r="I214" s="182"/>
      <c r="K214" s="139" t="str">
        <f t="shared" si="19"/>
        <v/>
      </c>
      <c r="L214" s="139" t="str">
        <f t="shared" si="20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6"/>
        <v/>
      </c>
      <c r="D215" s="136" t="str">
        <f t="shared" si="17"/>
        <v/>
      </c>
      <c r="E215" s="148"/>
      <c r="F215" s="188" t="str">
        <f t="shared" si="18"/>
        <v/>
      </c>
      <c r="G215" s="182"/>
      <c r="H215" s="182"/>
      <c r="I215" s="182"/>
      <c r="K215" s="139" t="str">
        <f t="shared" si="19"/>
        <v/>
      </c>
      <c r="L215" s="139" t="str">
        <f t="shared" si="20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6"/>
        <v/>
      </c>
      <c r="D216" s="136" t="str">
        <f t="shared" si="17"/>
        <v/>
      </c>
      <c r="E216" s="148"/>
      <c r="F216" s="188" t="str">
        <f t="shared" si="18"/>
        <v/>
      </c>
      <c r="G216" s="182"/>
      <c r="H216" s="182"/>
      <c r="I216" s="182"/>
      <c r="K216" s="139" t="str">
        <f t="shared" si="19"/>
        <v/>
      </c>
      <c r="L216" s="139" t="str">
        <f t="shared" si="20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6"/>
        <v/>
      </c>
      <c r="D217" s="136" t="str">
        <f t="shared" si="17"/>
        <v/>
      </c>
      <c r="E217" s="148"/>
      <c r="F217" s="188" t="str">
        <f t="shared" si="18"/>
        <v/>
      </c>
      <c r="G217" s="182"/>
      <c r="H217" s="182"/>
      <c r="I217" s="182"/>
      <c r="K217" s="139" t="str">
        <f t="shared" si="19"/>
        <v/>
      </c>
      <c r="L217" s="139" t="str">
        <f t="shared" si="20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6"/>
        <v/>
      </c>
      <c r="D218" s="136" t="str">
        <f t="shared" si="17"/>
        <v/>
      </c>
      <c r="E218" s="148"/>
      <c r="F218" s="188" t="str">
        <f t="shared" si="18"/>
        <v/>
      </c>
      <c r="G218" s="182"/>
      <c r="H218" s="182"/>
      <c r="I218" s="182"/>
      <c r="K218" s="139" t="str">
        <f t="shared" si="19"/>
        <v/>
      </c>
      <c r="L218" s="139" t="str">
        <f t="shared" si="20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6"/>
        <v/>
      </c>
      <c r="D219" s="136" t="str">
        <f t="shared" si="17"/>
        <v/>
      </c>
      <c r="E219" s="148"/>
      <c r="F219" s="188" t="str">
        <f t="shared" si="18"/>
        <v/>
      </c>
      <c r="G219" s="182"/>
      <c r="H219" s="182"/>
      <c r="I219" s="182"/>
      <c r="K219" s="139" t="str">
        <f t="shared" si="19"/>
        <v/>
      </c>
      <c r="L219" s="139" t="str">
        <f t="shared" si="20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6"/>
        <v/>
      </c>
      <c r="D220" s="136" t="str">
        <f t="shared" si="17"/>
        <v/>
      </c>
      <c r="E220" s="148"/>
      <c r="F220" s="188" t="str">
        <f t="shared" si="18"/>
        <v/>
      </c>
      <c r="G220" s="182"/>
      <c r="H220" s="182"/>
      <c r="I220" s="182"/>
      <c r="K220" s="139" t="str">
        <f t="shared" si="19"/>
        <v/>
      </c>
      <c r="L220" s="139" t="str">
        <f t="shared" si="20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6"/>
        <v/>
      </c>
      <c r="D221" s="136" t="str">
        <f t="shared" si="17"/>
        <v/>
      </c>
      <c r="E221" s="148"/>
      <c r="F221" s="188" t="str">
        <f t="shared" si="18"/>
        <v/>
      </c>
      <c r="G221" s="182"/>
      <c r="H221" s="182"/>
      <c r="I221" s="182"/>
      <c r="K221" s="139" t="str">
        <f t="shared" si="19"/>
        <v/>
      </c>
      <c r="L221" s="139" t="str">
        <f t="shared" si="20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6"/>
        <v/>
      </c>
      <c r="D222" s="136" t="str">
        <f t="shared" si="17"/>
        <v/>
      </c>
      <c r="E222" s="148"/>
      <c r="F222" s="188" t="str">
        <f t="shared" si="18"/>
        <v/>
      </c>
      <c r="G222" s="182"/>
      <c r="H222" s="182"/>
      <c r="I222" s="182"/>
      <c r="K222" s="139" t="str">
        <f t="shared" si="19"/>
        <v/>
      </c>
      <c r="L222" s="139" t="str">
        <f t="shared" si="20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6"/>
        <v/>
      </c>
      <c r="D223" s="136" t="str">
        <f t="shared" si="17"/>
        <v/>
      </c>
      <c r="E223" s="148"/>
      <c r="F223" s="188" t="str">
        <f t="shared" si="18"/>
        <v/>
      </c>
      <c r="G223" s="182"/>
      <c r="H223" s="182"/>
      <c r="I223" s="182"/>
      <c r="K223" s="139" t="str">
        <f t="shared" si="19"/>
        <v/>
      </c>
      <c r="L223" s="139" t="str">
        <f t="shared" si="20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6"/>
        <v/>
      </c>
      <c r="D224" s="136" t="str">
        <f t="shared" si="17"/>
        <v/>
      </c>
      <c r="E224" s="148"/>
      <c r="F224" s="188" t="str">
        <f t="shared" si="18"/>
        <v/>
      </c>
      <c r="G224" s="182"/>
      <c r="H224" s="182"/>
      <c r="I224" s="182"/>
      <c r="K224" s="139" t="str">
        <f t="shared" si="19"/>
        <v/>
      </c>
      <c r="L224" s="139" t="str">
        <f t="shared" si="20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6"/>
        <v/>
      </c>
      <c r="D225" s="136" t="str">
        <f t="shared" si="17"/>
        <v/>
      </c>
      <c r="E225" s="148"/>
      <c r="F225" s="188" t="str">
        <f t="shared" si="18"/>
        <v/>
      </c>
      <c r="G225" s="182"/>
      <c r="H225" s="182"/>
      <c r="I225" s="182"/>
      <c r="K225" s="139" t="str">
        <f t="shared" si="19"/>
        <v/>
      </c>
      <c r="L225" s="139" t="str">
        <f t="shared" si="20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6"/>
        <v/>
      </c>
      <c r="D226" s="136" t="str">
        <f t="shared" si="17"/>
        <v/>
      </c>
      <c r="E226" s="148"/>
      <c r="F226" s="188" t="str">
        <f t="shared" si="18"/>
        <v/>
      </c>
      <c r="G226" s="182"/>
      <c r="H226" s="182"/>
      <c r="I226" s="182"/>
      <c r="K226" s="139" t="str">
        <f t="shared" si="19"/>
        <v/>
      </c>
      <c r="L226" s="139" t="str">
        <f t="shared" si="20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6"/>
        <v/>
      </c>
      <c r="D227" s="136" t="str">
        <f t="shared" si="17"/>
        <v/>
      </c>
      <c r="E227" s="148"/>
      <c r="F227" s="188" t="str">
        <f t="shared" si="18"/>
        <v/>
      </c>
      <c r="G227" s="182"/>
      <c r="H227" s="182"/>
      <c r="I227" s="182"/>
      <c r="K227" s="139" t="str">
        <f t="shared" si="19"/>
        <v/>
      </c>
      <c r="L227" s="139" t="str">
        <f t="shared" si="20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6"/>
        <v/>
      </c>
      <c r="D228" s="136" t="str">
        <f t="shared" si="17"/>
        <v/>
      </c>
      <c r="E228" s="148"/>
      <c r="F228" s="188" t="str">
        <f t="shared" si="18"/>
        <v/>
      </c>
      <c r="G228" s="182"/>
      <c r="H228" s="182"/>
      <c r="I228" s="182"/>
      <c r="K228" s="139" t="str">
        <f t="shared" si="19"/>
        <v/>
      </c>
      <c r="L228" s="139" t="str">
        <f t="shared" si="20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6"/>
        <v/>
      </c>
      <c r="D229" s="136" t="str">
        <f t="shared" si="17"/>
        <v/>
      </c>
      <c r="E229" s="148"/>
      <c r="F229" s="188" t="str">
        <f t="shared" si="18"/>
        <v/>
      </c>
      <c r="G229" s="182"/>
      <c r="H229" s="182"/>
      <c r="I229" s="182"/>
      <c r="K229" s="139" t="str">
        <f t="shared" si="19"/>
        <v/>
      </c>
      <c r="L229" s="139" t="str">
        <f t="shared" si="20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6"/>
        <v/>
      </c>
      <c r="D230" s="136" t="str">
        <f t="shared" si="17"/>
        <v/>
      </c>
      <c r="E230" s="148"/>
      <c r="F230" s="188" t="str">
        <f t="shared" si="18"/>
        <v/>
      </c>
      <c r="G230" s="182"/>
      <c r="H230" s="182"/>
      <c r="I230" s="182"/>
      <c r="K230" s="139" t="str">
        <f t="shared" si="19"/>
        <v/>
      </c>
      <c r="L230" s="139" t="str">
        <f t="shared" si="20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6"/>
        <v/>
      </c>
      <c r="D231" s="136" t="str">
        <f t="shared" si="17"/>
        <v/>
      </c>
      <c r="E231" s="148"/>
      <c r="F231" s="188" t="str">
        <f t="shared" si="18"/>
        <v/>
      </c>
      <c r="G231" s="182"/>
      <c r="H231" s="182"/>
      <c r="I231" s="182"/>
      <c r="K231" s="139" t="str">
        <f t="shared" si="19"/>
        <v/>
      </c>
      <c r="L231" s="139" t="str">
        <f t="shared" si="20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6"/>
        <v/>
      </c>
      <c r="D232" s="136" t="str">
        <f t="shared" si="17"/>
        <v/>
      </c>
      <c r="E232" s="148"/>
      <c r="F232" s="188" t="str">
        <f t="shared" si="18"/>
        <v/>
      </c>
      <c r="G232" s="182"/>
      <c r="H232" s="182"/>
      <c r="I232" s="182"/>
      <c r="K232" s="139" t="str">
        <f t="shared" si="19"/>
        <v/>
      </c>
      <c r="L232" s="139" t="str">
        <f t="shared" si="20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6"/>
        <v/>
      </c>
      <c r="D233" s="136" t="str">
        <f t="shared" si="17"/>
        <v/>
      </c>
      <c r="E233" s="148"/>
      <c r="F233" s="188" t="str">
        <f t="shared" si="18"/>
        <v/>
      </c>
      <c r="G233" s="182"/>
      <c r="H233" s="182"/>
      <c r="I233" s="182"/>
      <c r="K233" s="139" t="str">
        <f t="shared" si="19"/>
        <v/>
      </c>
      <c r="L233" s="139" t="str">
        <f t="shared" si="20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6"/>
        <v/>
      </c>
      <c r="D234" s="136" t="str">
        <f t="shared" si="17"/>
        <v/>
      </c>
      <c r="E234" s="148"/>
      <c r="F234" s="188" t="str">
        <f t="shared" si="18"/>
        <v/>
      </c>
      <c r="G234" s="182"/>
      <c r="H234" s="182"/>
      <c r="I234" s="182"/>
      <c r="K234" s="139" t="str">
        <f t="shared" si="19"/>
        <v/>
      </c>
      <c r="L234" s="139" t="str">
        <f t="shared" si="20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6"/>
        <v/>
      </c>
      <c r="D235" s="136" t="str">
        <f t="shared" si="17"/>
        <v/>
      </c>
      <c r="E235" s="148"/>
      <c r="F235" s="188" t="str">
        <f t="shared" si="18"/>
        <v/>
      </c>
      <c r="G235" s="182"/>
      <c r="H235" s="182"/>
      <c r="I235" s="182"/>
      <c r="K235" s="139" t="str">
        <f t="shared" si="19"/>
        <v/>
      </c>
      <c r="L235" s="139" t="str">
        <f t="shared" si="20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6"/>
        <v/>
      </c>
      <c r="D236" s="136" t="str">
        <f t="shared" si="17"/>
        <v/>
      </c>
      <c r="E236" s="148"/>
      <c r="F236" s="188" t="str">
        <f t="shared" si="18"/>
        <v/>
      </c>
      <c r="G236" s="182"/>
      <c r="H236" s="182"/>
      <c r="I236" s="182"/>
      <c r="K236" s="139" t="str">
        <f t="shared" si="19"/>
        <v/>
      </c>
      <c r="L236" s="139" t="str">
        <f t="shared" si="20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6"/>
        <v/>
      </c>
      <c r="D237" s="136" t="str">
        <f t="shared" si="17"/>
        <v/>
      </c>
      <c r="E237" s="148"/>
      <c r="F237" s="188" t="str">
        <f t="shared" si="18"/>
        <v/>
      </c>
      <c r="G237" s="182"/>
      <c r="H237" s="182"/>
      <c r="I237" s="182"/>
      <c r="K237" s="139" t="str">
        <f t="shared" si="19"/>
        <v/>
      </c>
      <c r="L237" s="139" t="str">
        <f t="shared" si="20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6"/>
        <v/>
      </c>
      <c r="D238" s="136" t="str">
        <f t="shared" si="17"/>
        <v/>
      </c>
      <c r="E238" s="148"/>
      <c r="F238" s="188" t="str">
        <f t="shared" si="18"/>
        <v/>
      </c>
      <c r="G238" s="182"/>
      <c r="H238" s="182"/>
      <c r="I238" s="182"/>
      <c r="K238" s="139" t="str">
        <f t="shared" si="19"/>
        <v/>
      </c>
      <c r="L238" s="139" t="str">
        <f t="shared" si="20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6"/>
        <v/>
      </c>
      <c r="D239" s="136" t="str">
        <f t="shared" si="17"/>
        <v/>
      </c>
      <c r="E239" s="148"/>
      <c r="F239" s="188" t="str">
        <f t="shared" si="18"/>
        <v/>
      </c>
      <c r="G239" s="182"/>
      <c r="H239" s="182"/>
      <c r="I239" s="182"/>
      <c r="K239" s="139" t="str">
        <f t="shared" si="19"/>
        <v/>
      </c>
      <c r="L239" s="139" t="str">
        <f t="shared" si="20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6"/>
        <v/>
      </c>
      <c r="D240" s="136" t="str">
        <f t="shared" si="17"/>
        <v/>
      </c>
      <c r="E240" s="148"/>
      <c r="F240" s="188" t="str">
        <f t="shared" si="18"/>
        <v/>
      </c>
      <c r="G240" s="182"/>
      <c r="H240" s="182"/>
      <c r="I240" s="182"/>
      <c r="K240" s="139" t="str">
        <f t="shared" si="19"/>
        <v/>
      </c>
      <c r="L240" s="139" t="str">
        <f t="shared" si="20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6"/>
        <v/>
      </c>
      <c r="D241" s="136" t="str">
        <f t="shared" si="17"/>
        <v/>
      </c>
      <c r="E241" s="148"/>
      <c r="F241" s="188" t="str">
        <f t="shared" si="18"/>
        <v/>
      </c>
      <c r="G241" s="182"/>
      <c r="H241" s="182"/>
      <c r="I241" s="182"/>
      <c r="K241" s="139" t="str">
        <f t="shared" si="19"/>
        <v/>
      </c>
      <c r="L241" s="139" t="str">
        <f t="shared" si="20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6"/>
        <v/>
      </c>
      <c r="D242" s="136" t="str">
        <f t="shared" si="17"/>
        <v/>
      </c>
      <c r="E242" s="148"/>
      <c r="F242" s="188" t="str">
        <f t="shared" si="18"/>
        <v/>
      </c>
      <c r="G242" s="182"/>
      <c r="H242" s="182"/>
      <c r="I242" s="182"/>
      <c r="K242" s="139" t="str">
        <f t="shared" si="19"/>
        <v/>
      </c>
      <c r="L242" s="139" t="str">
        <f t="shared" si="20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6"/>
        <v/>
      </c>
      <c r="D243" s="136" t="str">
        <f t="shared" si="17"/>
        <v/>
      </c>
      <c r="E243" s="148"/>
      <c r="F243" s="188" t="str">
        <f t="shared" si="18"/>
        <v/>
      </c>
      <c r="G243" s="182"/>
      <c r="H243" s="182"/>
      <c r="I243" s="182"/>
      <c r="K243" s="139" t="str">
        <f t="shared" si="19"/>
        <v/>
      </c>
      <c r="L243" s="139" t="str">
        <f t="shared" si="20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6"/>
        <v/>
      </c>
      <c r="D244" s="136" t="str">
        <f t="shared" si="17"/>
        <v/>
      </c>
      <c r="E244" s="148"/>
      <c r="F244" s="188" t="str">
        <f t="shared" si="18"/>
        <v/>
      </c>
      <c r="G244" s="182"/>
      <c r="H244" s="182"/>
      <c r="I244" s="182"/>
      <c r="K244" s="139" t="str">
        <f t="shared" si="19"/>
        <v/>
      </c>
      <c r="L244" s="139" t="str">
        <f t="shared" si="20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6"/>
        <v/>
      </c>
      <c r="D245" s="136" t="str">
        <f t="shared" si="17"/>
        <v/>
      </c>
      <c r="E245" s="148"/>
      <c r="F245" s="188" t="str">
        <f t="shared" si="18"/>
        <v/>
      </c>
      <c r="G245" s="182"/>
      <c r="H245" s="182"/>
      <c r="I245" s="182"/>
      <c r="K245" s="139" t="str">
        <f t="shared" si="19"/>
        <v/>
      </c>
      <c r="L245" s="139" t="str">
        <f t="shared" si="20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6"/>
        <v/>
      </c>
      <c r="D246" s="136" t="str">
        <f t="shared" si="17"/>
        <v/>
      </c>
      <c r="E246" s="148"/>
      <c r="F246" s="188" t="str">
        <f t="shared" si="18"/>
        <v/>
      </c>
      <c r="G246" s="182"/>
      <c r="H246" s="182"/>
      <c r="I246" s="182"/>
      <c r="K246" s="139" t="str">
        <f t="shared" si="19"/>
        <v/>
      </c>
      <c r="L246" s="139" t="str">
        <f t="shared" si="20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6"/>
        <v/>
      </c>
      <c r="D247" s="136" t="str">
        <f t="shared" si="17"/>
        <v/>
      </c>
      <c r="E247" s="148"/>
      <c r="F247" s="188" t="str">
        <f t="shared" si="18"/>
        <v/>
      </c>
      <c r="G247" s="182"/>
      <c r="H247" s="182"/>
      <c r="I247" s="182"/>
      <c r="K247" s="139" t="str">
        <f t="shared" si="19"/>
        <v/>
      </c>
      <c r="L247" s="139" t="str">
        <f t="shared" si="20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6"/>
        <v/>
      </c>
      <c r="D248" s="136" t="str">
        <f t="shared" si="17"/>
        <v/>
      </c>
      <c r="E248" s="148"/>
      <c r="F248" s="188" t="str">
        <f t="shared" si="18"/>
        <v/>
      </c>
      <c r="G248" s="182"/>
      <c r="H248" s="182"/>
      <c r="I248" s="182"/>
      <c r="K248" s="139" t="str">
        <f t="shared" si="19"/>
        <v/>
      </c>
      <c r="L248" s="139" t="str">
        <f t="shared" si="20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6"/>
        <v/>
      </c>
      <c r="D249" s="136" t="str">
        <f t="shared" si="17"/>
        <v/>
      </c>
      <c r="E249" s="148"/>
      <c r="F249" s="188" t="str">
        <f t="shared" si="18"/>
        <v/>
      </c>
      <c r="G249" s="182"/>
      <c r="H249" s="182"/>
      <c r="I249" s="182"/>
      <c r="K249" s="139" t="str">
        <f t="shared" si="19"/>
        <v/>
      </c>
      <c r="L249" s="139" t="str">
        <f t="shared" si="20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6"/>
        <v/>
      </c>
      <c r="D250" s="136" t="str">
        <f t="shared" si="17"/>
        <v/>
      </c>
      <c r="E250" s="148"/>
      <c r="F250" s="188" t="str">
        <f t="shared" si="18"/>
        <v/>
      </c>
      <c r="G250" s="182"/>
      <c r="H250" s="182"/>
      <c r="I250" s="182"/>
      <c r="K250" s="139" t="str">
        <f t="shared" si="19"/>
        <v/>
      </c>
      <c r="L250" s="139" t="str">
        <f t="shared" si="20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6"/>
        <v/>
      </c>
      <c r="D251" s="136" t="str">
        <f t="shared" si="17"/>
        <v/>
      </c>
      <c r="E251" s="148"/>
      <c r="F251" s="188" t="str">
        <f t="shared" si="18"/>
        <v/>
      </c>
      <c r="G251" s="182"/>
      <c r="H251" s="182"/>
      <c r="I251" s="182"/>
      <c r="K251" s="139" t="str">
        <f t="shared" si="19"/>
        <v/>
      </c>
      <c r="L251" s="139" t="str">
        <f t="shared" si="20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6"/>
        <v/>
      </c>
      <c r="D252" s="136" t="str">
        <f t="shared" si="17"/>
        <v/>
      </c>
      <c r="E252" s="148"/>
      <c r="F252" s="188" t="str">
        <f t="shared" si="18"/>
        <v/>
      </c>
      <c r="G252" s="182"/>
      <c r="H252" s="182"/>
      <c r="I252" s="182"/>
      <c r="K252" s="139" t="str">
        <f t="shared" si="19"/>
        <v/>
      </c>
      <c r="L252" s="139" t="str">
        <f t="shared" si="20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6"/>
        <v/>
      </c>
      <c r="D253" s="136" t="str">
        <f t="shared" si="17"/>
        <v/>
      </c>
      <c r="E253" s="148"/>
      <c r="F253" s="188" t="str">
        <f t="shared" si="18"/>
        <v/>
      </c>
      <c r="G253" s="182"/>
      <c r="H253" s="182"/>
      <c r="I253" s="182"/>
      <c r="K253" s="139" t="str">
        <f t="shared" si="19"/>
        <v/>
      </c>
      <c r="L253" s="139" t="str">
        <f t="shared" si="20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6"/>
        <v/>
      </c>
      <c r="D254" s="136" t="str">
        <f t="shared" si="17"/>
        <v/>
      </c>
      <c r="E254" s="148"/>
      <c r="F254" s="188" t="str">
        <f t="shared" si="18"/>
        <v/>
      </c>
      <c r="G254" s="182"/>
      <c r="H254" s="182"/>
      <c r="I254" s="182"/>
      <c r="K254" s="139" t="str">
        <f t="shared" si="19"/>
        <v/>
      </c>
      <c r="L254" s="139" t="str">
        <f t="shared" si="20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6"/>
        <v/>
      </c>
      <c r="D255" s="136" t="str">
        <f t="shared" si="17"/>
        <v/>
      </c>
      <c r="E255" s="148"/>
      <c r="F255" s="188" t="str">
        <f t="shared" si="18"/>
        <v/>
      </c>
      <c r="G255" s="182"/>
      <c r="H255" s="182"/>
      <c r="I255" s="182"/>
      <c r="K255" s="139" t="str">
        <f t="shared" si="19"/>
        <v/>
      </c>
      <c r="L255" s="139" t="str">
        <f t="shared" si="20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6"/>
        <v/>
      </c>
      <c r="D256" s="136" t="str">
        <f t="shared" si="17"/>
        <v/>
      </c>
      <c r="E256" s="148"/>
      <c r="F256" s="188" t="str">
        <f t="shared" si="18"/>
        <v/>
      </c>
      <c r="G256" s="182"/>
      <c r="H256" s="182"/>
      <c r="I256" s="182"/>
      <c r="K256" s="139" t="str">
        <f t="shared" si="19"/>
        <v/>
      </c>
      <c r="L256" s="139" t="str">
        <f t="shared" si="20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6"/>
        <v/>
      </c>
      <c r="D257" s="136" t="str">
        <f t="shared" si="17"/>
        <v/>
      </c>
      <c r="E257" s="148"/>
      <c r="F257" s="188" t="str">
        <f t="shared" si="18"/>
        <v/>
      </c>
      <c r="G257" s="182"/>
      <c r="H257" s="182"/>
      <c r="I257" s="182"/>
      <c r="K257" s="139" t="str">
        <f t="shared" si="19"/>
        <v/>
      </c>
      <c r="L257" s="139" t="str">
        <f t="shared" si="20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6"/>
        <v/>
      </c>
      <c r="D258" s="136" t="str">
        <f t="shared" si="17"/>
        <v/>
      </c>
      <c r="E258" s="148"/>
      <c r="F258" s="188" t="str">
        <f t="shared" si="18"/>
        <v/>
      </c>
      <c r="G258" s="182"/>
      <c r="H258" s="182"/>
      <c r="I258" s="182"/>
      <c r="K258" s="139" t="str">
        <f t="shared" si="19"/>
        <v/>
      </c>
      <c r="L258" s="139" t="str">
        <f t="shared" si="20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6"/>
        <v/>
      </c>
      <c r="D259" s="136" t="str">
        <f t="shared" si="17"/>
        <v/>
      </c>
      <c r="E259" s="148"/>
      <c r="F259" s="188" t="str">
        <f t="shared" si="18"/>
        <v/>
      </c>
      <c r="G259" s="182"/>
      <c r="H259" s="182"/>
      <c r="I259" s="182"/>
      <c r="K259" s="139" t="str">
        <f t="shared" si="19"/>
        <v/>
      </c>
      <c r="L259" s="139" t="str">
        <f t="shared" si="20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1">IFERROR(VLOOKUP(E260,$Q$6:$T$105,3,FALSE),"")</f>
        <v/>
      </c>
      <c r="D260" s="136" t="str">
        <f t="shared" ref="D260:D323" si="22">IFERROR(VLOOKUP(E260,$Q$6:$T$105,4,FALSE),"")</f>
        <v/>
      </c>
      <c r="E260" s="148"/>
      <c r="F260" s="188" t="str">
        <f t="shared" ref="F260:F323" si="23">IFERROR(VLOOKUP(E260,$Q$6:$T$105,2,FALSE),"")</f>
        <v/>
      </c>
      <c r="G260" s="182"/>
      <c r="H260" s="182"/>
      <c r="I260" s="182"/>
      <c r="K260" s="139" t="str">
        <f t="shared" ref="K260:K323" si="24">LEFT(E260,3)</f>
        <v/>
      </c>
      <c r="L260" s="139" t="str">
        <f t="shared" ref="L260:L323" si="25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1"/>
        <v/>
      </c>
      <c r="D261" s="136" t="str">
        <f t="shared" si="22"/>
        <v/>
      </c>
      <c r="E261" s="148"/>
      <c r="F261" s="188" t="str">
        <f t="shared" si="23"/>
        <v/>
      </c>
      <c r="G261" s="182"/>
      <c r="H261" s="182"/>
      <c r="I261" s="182"/>
      <c r="K261" s="139" t="str">
        <f t="shared" si="24"/>
        <v/>
      </c>
      <c r="L261" s="139" t="str">
        <f t="shared" si="25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1"/>
        <v/>
      </c>
      <c r="D262" s="136" t="str">
        <f t="shared" si="22"/>
        <v/>
      </c>
      <c r="E262" s="148"/>
      <c r="F262" s="188" t="str">
        <f t="shared" si="23"/>
        <v/>
      </c>
      <c r="G262" s="182"/>
      <c r="H262" s="182"/>
      <c r="I262" s="182"/>
      <c r="K262" s="139" t="str">
        <f t="shared" si="24"/>
        <v/>
      </c>
      <c r="L262" s="139" t="str">
        <f t="shared" si="25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1"/>
        <v/>
      </c>
      <c r="D263" s="136" t="str">
        <f t="shared" si="22"/>
        <v/>
      </c>
      <c r="E263" s="148"/>
      <c r="F263" s="188" t="str">
        <f t="shared" si="23"/>
        <v/>
      </c>
      <c r="G263" s="182"/>
      <c r="H263" s="182"/>
      <c r="I263" s="182"/>
      <c r="K263" s="139" t="str">
        <f t="shared" si="24"/>
        <v/>
      </c>
      <c r="L263" s="139" t="str">
        <f t="shared" si="25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1"/>
        <v/>
      </c>
      <c r="D264" s="136" t="str">
        <f t="shared" si="22"/>
        <v/>
      </c>
      <c r="E264" s="148"/>
      <c r="F264" s="188" t="str">
        <f t="shared" si="23"/>
        <v/>
      </c>
      <c r="G264" s="182"/>
      <c r="H264" s="182"/>
      <c r="I264" s="182"/>
      <c r="K264" s="139" t="str">
        <f t="shared" si="24"/>
        <v/>
      </c>
      <c r="L264" s="139" t="str">
        <f t="shared" si="25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1"/>
        <v/>
      </c>
      <c r="D265" s="136" t="str">
        <f t="shared" si="22"/>
        <v/>
      </c>
      <c r="E265" s="148"/>
      <c r="F265" s="188" t="str">
        <f t="shared" si="23"/>
        <v/>
      </c>
      <c r="G265" s="182"/>
      <c r="H265" s="182"/>
      <c r="I265" s="182"/>
      <c r="K265" s="139" t="str">
        <f t="shared" si="24"/>
        <v/>
      </c>
      <c r="L265" s="139" t="str">
        <f t="shared" si="25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1"/>
        <v/>
      </c>
      <c r="D266" s="136" t="str">
        <f t="shared" si="22"/>
        <v/>
      </c>
      <c r="E266" s="148"/>
      <c r="F266" s="188" t="str">
        <f t="shared" si="23"/>
        <v/>
      </c>
      <c r="G266" s="182"/>
      <c r="H266" s="182"/>
      <c r="I266" s="182"/>
      <c r="K266" s="139" t="str">
        <f t="shared" si="24"/>
        <v/>
      </c>
      <c r="L266" s="139" t="str">
        <f t="shared" si="25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1"/>
        <v/>
      </c>
      <c r="D267" s="136" t="str">
        <f t="shared" si="22"/>
        <v/>
      </c>
      <c r="E267" s="148"/>
      <c r="F267" s="188" t="str">
        <f t="shared" si="23"/>
        <v/>
      </c>
      <c r="G267" s="182"/>
      <c r="H267" s="182"/>
      <c r="I267" s="182"/>
      <c r="K267" s="139" t="str">
        <f t="shared" si="24"/>
        <v/>
      </c>
      <c r="L267" s="139" t="str">
        <f t="shared" si="25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1"/>
        <v/>
      </c>
      <c r="D268" s="136" t="str">
        <f t="shared" si="22"/>
        <v/>
      </c>
      <c r="E268" s="148"/>
      <c r="F268" s="188" t="str">
        <f t="shared" si="23"/>
        <v/>
      </c>
      <c r="G268" s="182"/>
      <c r="H268" s="182"/>
      <c r="I268" s="182"/>
      <c r="K268" s="139" t="str">
        <f t="shared" si="24"/>
        <v/>
      </c>
      <c r="L268" s="139" t="str">
        <f t="shared" si="25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1"/>
        <v/>
      </c>
      <c r="D269" s="136" t="str">
        <f t="shared" si="22"/>
        <v/>
      </c>
      <c r="E269" s="148"/>
      <c r="F269" s="188" t="str">
        <f t="shared" si="23"/>
        <v/>
      </c>
      <c r="G269" s="182"/>
      <c r="H269" s="182"/>
      <c r="I269" s="182"/>
      <c r="K269" s="139" t="str">
        <f t="shared" si="24"/>
        <v/>
      </c>
      <c r="L269" s="139" t="str">
        <f t="shared" si="25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1"/>
        <v/>
      </c>
      <c r="D270" s="136" t="str">
        <f t="shared" si="22"/>
        <v/>
      </c>
      <c r="E270" s="148"/>
      <c r="F270" s="188" t="str">
        <f t="shared" si="23"/>
        <v/>
      </c>
      <c r="G270" s="182"/>
      <c r="H270" s="182"/>
      <c r="I270" s="182"/>
      <c r="K270" s="139" t="str">
        <f t="shared" si="24"/>
        <v/>
      </c>
      <c r="L270" s="139" t="str">
        <f t="shared" si="25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1"/>
        <v/>
      </c>
      <c r="D271" s="136" t="str">
        <f t="shared" si="22"/>
        <v/>
      </c>
      <c r="E271" s="148"/>
      <c r="F271" s="188" t="str">
        <f t="shared" si="23"/>
        <v/>
      </c>
      <c r="G271" s="182"/>
      <c r="H271" s="182"/>
      <c r="I271" s="182"/>
      <c r="K271" s="139" t="str">
        <f t="shared" si="24"/>
        <v/>
      </c>
      <c r="L271" s="139" t="str">
        <f t="shared" si="25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1"/>
        <v/>
      </c>
      <c r="D272" s="136" t="str">
        <f t="shared" si="22"/>
        <v/>
      </c>
      <c r="E272" s="148"/>
      <c r="F272" s="188" t="str">
        <f t="shared" si="23"/>
        <v/>
      </c>
      <c r="G272" s="182"/>
      <c r="H272" s="182"/>
      <c r="I272" s="182"/>
      <c r="K272" s="139" t="str">
        <f t="shared" si="24"/>
        <v/>
      </c>
      <c r="L272" s="139" t="str">
        <f t="shared" si="25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1"/>
        <v/>
      </c>
      <c r="D273" s="136" t="str">
        <f t="shared" si="22"/>
        <v/>
      </c>
      <c r="E273" s="148"/>
      <c r="F273" s="188" t="str">
        <f t="shared" si="23"/>
        <v/>
      </c>
      <c r="G273" s="182"/>
      <c r="H273" s="182"/>
      <c r="I273" s="182"/>
      <c r="K273" s="139" t="str">
        <f t="shared" si="24"/>
        <v/>
      </c>
      <c r="L273" s="139" t="str">
        <f t="shared" si="25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1"/>
        <v/>
      </c>
      <c r="D274" s="136" t="str">
        <f t="shared" si="22"/>
        <v/>
      </c>
      <c r="E274" s="148"/>
      <c r="F274" s="188" t="str">
        <f t="shared" si="23"/>
        <v/>
      </c>
      <c r="G274" s="182"/>
      <c r="H274" s="182"/>
      <c r="I274" s="182"/>
      <c r="K274" s="139" t="str">
        <f t="shared" si="24"/>
        <v/>
      </c>
      <c r="L274" s="139" t="str">
        <f t="shared" si="25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1"/>
        <v/>
      </c>
      <c r="D275" s="136" t="str">
        <f t="shared" si="22"/>
        <v/>
      </c>
      <c r="E275" s="148"/>
      <c r="F275" s="188" t="str">
        <f t="shared" si="23"/>
        <v/>
      </c>
      <c r="G275" s="182"/>
      <c r="H275" s="182"/>
      <c r="I275" s="182"/>
      <c r="K275" s="139" t="str">
        <f t="shared" si="24"/>
        <v/>
      </c>
      <c r="L275" s="139" t="str">
        <f t="shared" si="25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1"/>
        <v/>
      </c>
      <c r="D276" s="136" t="str">
        <f t="shared" si="22"/>
        <v/>
      </c>
      <c r="E276" s="148"/>
      <c r="F276" s="188" t="str">
        <f t="shared" si="23"/>
        <v/>
      </c>
      <c r="G276" s="182"/>
      <c r="H276" s="182"/>
      <c r="I276" s="182"/>
      <c r="K276" s="139" t="str">
        <f t="shared" si="24"/>
        <v/>
      </c>
      <c r="L276" s="139" t="str">
        <f t="shared" si="25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1"/>
        <v/>
      </c>
      <c r="D277" s="136" t="str">
        <f t="shared" si="22"/>
        <v/>
      </c>
      <c r="E277" s="148"/>
      <c r="F277" s="188" t="str">
        <f t="shared" si="23"/>
        <v/>
      </c>
      <c r="G277" s="182"/>
      <c r="H277" s="182"/>
      <c r="I277" s="182"/>
      <c r="K277" s="139" t="str">
        <f t="shared" si="24"/>
        <v/>
      </c>
      <c r="L277" s="139" t="str">
        <f t="shared" si="25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1"/>
        <v/>
      </c>
      <c r="D278" s="136" t="str">
        <f t="shared" si="22"/>
        <v/>
      </c>
      <c r="E278" s="148"/>
      <c r="F278" s="188" t="str">
        <f t="shared" si="23"/>
        <v/>
      </c>
      <c r="G278" s="182"/>
      <c r="H278" s="182"/>
      <c r="I278" s="182"/>
      <c r="K278" s="139" t="str">
        <f t="shared" si="24"/>
        <v/>
      </c>
      <c r="L278" s="139" t="str">
        <f t="shared" si="25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1"/>
        <v/>
      </c>
      <c r="D279" s="136" t="str">
        <f t="shared" si="22"/>
        <v/>
      </c>
      <c r="E279" s="148"/>
      <c r="F279" s="188" t="str">
        <f t="shared" si="23"/>
        <v/>
      </c>
      <c r="G279" s="182"/>
      <c r="H279" s="182"/>
      <c r="I279" s="182"/>
      <c r="K279" s="139" t="str">
        <f t="shared" si="24"/>
        <v/>
      </c>
      <c r="L279" s="139" t="str">
        <f t="shared" si="25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1"/>
        <v/>
      </c>
      <c r="D280" s="136" t="str">
        <f t="shared" si="22"/>
        <v/>
      </c>
      <c r="E280" s="148"/>
      <c r="F280" s="188" t="str">
        <f t="shared" si="23"/>
        <v/>
      </c>
      <c r="G280" s="182"/>
      <c r="H280" s="182"/>
      <c r="I280" s="182"/>
      <c r="K280" s="139" t="str">
        <f t="shared" si="24"/>
        <v/>
      </c>
      <c r="L280" s="139" t="str">
        <f t="shared" si="25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1"/>
        <v/>
      </c>
      <c r="D281" s="136" t="str">
        <f t="shared" si="22"/>
        <v/>
      </c>
      <c r="E281" s="148"/>
      <c r="F281" s="188" t="str">
        <f t="shared" si="23"/>
        <v/>
      </c>
      <c r="G281" s="182"/>
      <c r="H281" s="182"/>
      <c r="I281" s="182"/>
      <c r="K281" s="139" t="str">
        <f t="shared" si="24"/>
        <v/>
      </c>
      <c r="L281" s="139" t="str">
        <f t="shared" si="25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1"/>
        <v/>
      </c>
      <c r="D282" s="136" t="str">
        <f t="shared" si="22"/>
        <v/>
      </c>
      <c r="E282" s="148"/>
      <c r="F282" s="188" t="str">
        <f t="shared" si="23"/>
        <v/>
      </c>
      <c r="G282" s="182"/>
      <c r="H282" s="182"/>
      <c r="I282" s="182"/>
      <c r="K282" s="139" t="str">
        <f t="shared" si="24"/>
        <v/>
      </c>
      <c r="L282" s="139" t="str">
        <f t="shared" si="25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1"/>
        <v/>
      </c>
      <c r="D283" s="136" t="str">
        <f t="shared" si="22"/>
        <v/>
      </c>
      <c r="E283" s="148"/>
      <c r="F283" s="188" t="str">
        <f t="shared" si="23"/>
        <v/>
      </c>
      <c r="G283" s="182"/>
      <c r="H283" s="182"/>
      <c r="I283" s="182"/>
      <c r="K283" s="139" t="str">
        <f t="shared" si="24"/>
        <v/>
      </c>
      <c r="L283" s="139" t="str">
        <f t="shared" si="25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1"/>
        <v/>
      </c>
      <c r="D284" s="136" t="str">
        <f t="shared" si="22"/>
        <v/>
      </c>
      <c r="E284" s="148"/>
      <c r="F284" s="188" t="str">
        <f t="shared" si="23"/>
        <v/>
      </c>
      <c r="G284" s="182"/>
      <c r="H284" s="182"/>
      <c r="I284" s="182"/>
      <c r="K284" s="139" t="str">
        <f t="shared" si="24"/>
        <v/>
      </c>
      <c r="L284" s="139" t="str">
        <f t="shared" si="25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1"/>
        <v/>
      </c>
      <c r="D285" s="136" t="str">
        <f t="shared" si="22"/>
        <v/>
      </c>
      <c r="E285" s="148"/>
      <c r="F285" s="188" t="str">
        <f t="shared" si="23"/>
        <v/>
      </c>
      <c r="G285" s="182"/>
      <c r="H285" s="182"/>
      <c r="I285" s="182"/>
      <c r="K285" s="139" t="str">
        <f t="shared" si="24"/>
        <v/>
      </c>
      <c r="L285" s="139" t="str">
        <f t="shared" si="25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1"/>
        <v/>
      </c>
      <c r="D286" s="136" t="str">
        <f t="shared" si="22"/>
        <v/>
      </c>
      <c r="E286" s="148"/>
      <c r="F286" s="188" t="str">
        <f t="shared" si="23"/>
        <v/>
      </c>
      <c r="G286" s="182"/>
      <c r="H286" s="182"/>
      <c r="I286" s="182"/>
      <c r="K286" s="139" t="str">
        <f t="shared" si="24"/>
        <v/>
      </c>
      <c r="L286" s="139" t="str">
        <f t="shared" si="25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1"/>
        <v/>
      </c>
      <c r="D287" s="136" t="str">
        <f t="shared" si="22"/>
        <v/>
      </c>
      <c r="E287" s="148"/>
      <c r="F287" s="188" t="str">
        <f t="shared" si="23"/>
        <v/>
      </c>
      <c r="G287" s="182"/>
      <c r="H287" s="182"/>
      <c r="I287" s="182"/>
      <c r="K287" s="139" t="str">
        <f t="shared" si="24"/>
        <v/>
      </c>
      <c r="L287" s="139" t="str">
        <f t="shared" si="25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1"/>
        <v/>
      </c>
      <c r="D288" s="136" t="str">
        <f t="shared" si="22"/>
        <v/>
      </c>
      <c r="E288" s="148"/>
      <c r="F288" s="188" t="str">
        <f t="shared" si="23"/>
        <v/>
      </c>
      <c r="G288" s="182"/>
      <c r="H288" s="182"/>
      <c r="I288" s="182"/>
      <c r="K288" s="139" t="str">
        <f t="shared" si="24"/>
        <v/>
      </c>
      <c r="L288" s="139" t="str">
        <f t="shared" si="25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1"/>
        <v/>
      </c>
      <c r="D289" s="136" t="str">
        <f t="shared" si="22"/>
        <v/>
      </c>
      <c r="E289" s="148"/>
      <c r="F289" s="188" t="str">
        <f t="shared" si="23"/>
        <v/>
      </c>
      <c r="G289" s="182"/>
      <c r="H289" s="182"/>
      <c r="I289" s="182"/>
      <c r="K289" s="139" t="str">
        <f t="shared" si="24"/>
        <v/>
      </c>
      <c r="L289" s="139" t="str">
        <f t="shared" si="25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1"/>
        <v/>
      </c>
      <c r="D290" s="136" t="str">
        <f t="shared" si="22"/>
        <v/>
      </c>
      <c r="E290" s="148"/>
      <c r="F290" s="188" t="str">
        <f t="shared" si="23"/>
        <v/>
      </c>
      <c r="G290" s="182"/>
      <c r="H290" s="182"/>
      <c r="I290" s="182"/>
      <c r="K290" s="139" t="str">
        <f t="shared" si="24"/>
        <v/>
      </c>
      <c r="L290" s="139" t="str">
        <f t="shared" si="25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1"/>
        <v/>
      </c>
      <c r="D291" s="136" t="str">
        <f t="shared" si="22"/>
        <v/>
      </c>
      <c r="E291" s="148"/>
      <c r="F291" s="188" t="str">
        <f t="shared" si="23"/>
        <v/>
      </c>
      <c r="G291" s="182"/>
      <c r="H291" s="182"/>
      <c r="I291" s="182"/>
      <c r="K291" s="139" t="str">
        <f t="shared" si="24"/>
        <v/>
      </c>
      <c r="L291" s="139" t="str">
        <f t="shared" si="25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1"/>
        <v/>
      </c>
      <c r="D292" s="136" t="str">
        <f t="shared" si="22"/>
        <v/>
      </c>
      <c r="E292" s="148"/>
      <c r="F292" s="188" t="str">
        <f t="shared" si="23"/>
        <v/>
      </c>
      <c r="G292" s="182"/>
      <c r="H292" s="182"/>
      <c r="I292" s="182"/>
      <c r="K292" s="139" t="str">
        <f t="shared" si="24"/>
        <v/>
      </c>
      <c r="L292" s="139" t="str">
        <f t="shared" si="25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1"/>
        <v/>
      </c>
      <c r="D293" s="136" t="str">
        <f t="shared" si="22"/>
        <v/>
      </c>
      <c r="E293" s="148"/>
      <c r="F293" s="188" t="str">
        <f t="shared" si="23"/>
        <v/>
      </c>
      <c r="G293" s="182"/>
      <c r="H293" s="182"/>
      <c r="I293" s="182"/>
      <c r="K293" s="139" t="str">
        <f t="shared" si="24"/>
        <v/>
      </c>
      <c r="L293" s="139" t="str">
        <f t="shared" si="25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1"/>
        <v/>
      </c>
      <c r="D294" s="136" t="str">
        <f t="shared" si="22"/>
        <v/>
      </c>
      <c r="E294" s="148"/>
      <c r="F294" s="188" t="str">
        <f t="shared" si="23"/>
        <v/>
      </c>
      <c r="G294" s="182"/>
      <c r="H294" s="182"/>
      <c r="I294" s="182"/>
      <c r="K294" s="139" t="str">
        <f t="shared" si="24"/>
        <v/>
      </c>
      <c r="L294" s="139" t="str">
        <f t="shared" si="25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1"/>
        <v/>
      </c>
      <c r="D295" s="136" t="str">
        <f t="shared" si="22"/>
        <v/>
      </c>
      <c r="E295" s="148"/>
      <c r="F295" s="188" t="str">
        <f t="shared" si="23"/>
        <v/>
      </c>
      <c r="G295" s="182"/>
      <c r="H295" s="182"/>
      <c r="I295" s="182"/>
      <c r="K295" s="139" t="str">
        <f t="shared" si="24"/>
        <v/>
      </c>
      <c r="L295" s="139" t="str">
        <f t="shared" si="25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1"/>
        <v/>
      </c>
      <c r="D296" s="136" t="str">
        <f t="shared" si="22"/>
        <v/>
      </c>
      <c r="E296" s="148"/>
      <c r="F296" s="188" t="str">
        <f t="shared" si="23"/>
        <v/>
      </c>
      <c r="G296" s="182"/>
      <c r="H296" s="182"/>
      <c r="I296" s="182"/>
      <c r="K296" s="139" t="str">
        <f t="shared" si="24"/>
        <v/>
      </c>
      <c r="L296" s="139" t="str">
        <f t="shared" si="25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1"/>
        <v/>
      </c>
      <c r="D297" s="136" t="str">
        <f t="shared" si="22"/>
        <v/>
      </c>
      <c r="E297" s="148"/>
      <c r="F297" s="188" t="str">
        <f t="shared" si="23"/>
        <v/>
      </c>
      <c r="G297" s="182"/>
      <c r="H297" s="182"/>
      <c r="I297" s="182"/>
      <c r="K297" s="139" t="str">
        <f t="shared" si="24"/>
        <v/>
      </c>
      <c r="L297" s="139" t="str">
        <f t="shared" si="25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1"/>
        <v/>
      </c>
      <c r="D298" s="136" t="str">
        <f t="shared" si="22"/>
        <v/>
      </c>
      <c r="E298" s="148"/>
      <c r="F298" s="188" t="str">
        <f t="shared" si="23"/>
        <v/>
      </c>
      <c r="G298" s="182"/>
      <c r="H298" s="182"/>
      <c r="I298" s="182"/>
      <c r="K298" s="139" t="str">
        <f t="shared" si="24"/>
        <v/>
      </c>
      <c r="L298" s="139" t="str">
        <f t="shared" si="25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1"/>
        <v/>
      </c>
      <c r="D299" s="136" t="str">
        <f t="shared" si="22"/>
        <v/>
      </c>
      <c r="E299" s="148"/>
      <c r="F299" s="188" t="str">
        <f t="shared" si="23"/>
        <v/>
      </c>
      <c r="G299" s="182"/>
      <c r="H299" s="182"/>
      <c r="I299" s="182"/>
      <c r="K299" s="139" t="str">
        <f t="shared" si="24"/>
        <v/>
      </c>
      <c r="L299" s="139" t="str">
        <f t="shared" si="25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1"/>
        <v/>
      </c>
      <c r="D300" s="136" t="str">
        <f t="shared" si="22"/>
        <v/>
      </c>
      <c r="E300" s="148"/>
      <c r="F300" s="188" t="str">
        <f t="shared" si="23"/>
        <v/>
      </c>
      <c r="G300" s="182"/>
      <c r="H300" s="182"/>
      <c r="I300" s="182"/>
      <c r="K300" s="139" t="str">
        <f t="shared" si="24"/>
        <v/>
      </c>
      <c r="L300" s="139" t="str">
        <f t="shared" si="25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1"/>
        <v/>
      </c>
      <c r="D301" s="136" t="str">
        <f t="shared" si="22"/>
        <v/>
      </c>
      <c r="E301" s="148"/>
      <c r="F301" s="188" t="str">
        <f t="shared" si="23"/>
        <v/>
      </c>
      <c r="G301" s="182"/>
      <c r="H301" s="182"/>
      <c r="I301" s="182"/>
      <c r="K301" s="139" t="str">
        <f t="shared" si="24"/>
        <v/>
      </c>
      <c r="L301" s="139" t="str">
        <f t="shared" si="25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1"/>
        <v/>
      </c>
      <c r="D302" s="136" t="str">
        <f t="shared" si="22"/>
        <v/>
      </c>
      <c r="E302" s="148"/>
      <c r="F302" s="188" t="str">
        <f t="shared" si="23"/>
        <v/>
      </c>
      <c r="G302" s="182"/>
      <c r="H302" s="182"/>
      <c r="I302" s="182"/>
      <c r="K302" s="139" t="str">
        <f t="shared" si="24"/>
        <v/>
      </c>
      <c r="L302" s="139" t="str">
        <f t="shared" si="25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1"/>
        <v/>
      </c>
      <c r="D303" s="136" t="str">
        <f t="shared" si="22"/>
        <v/>
      </c>
      <c r="E303" s="148"/>
      <c r="F303" s="188" t="str">
        <f t="shared" si="23"/>
        <v/>
      </c>
      <c r="G303" s="182"/>
      <c r="H303" s="182"/>
      <c r="I303" s="182"/>
      <c r="K303" s="139" t="str">
        <f t="shared" si="24"/>
        <v/>
      </c>
      <c r="L303" s="139" t="str">
        <f t="shared" si="25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1"/>
        <v/>
      </c>
      <c r="D304" s="136" t="str">
        <f t="shared" si="22"/>
        <v/>
      </c>
      <c r="E304" s="148"/>
      <c r="F304" s="188" t="str">
        <f t="shared" si="23"/>
        <v/>
      </c>
      <c r="G304" s="182"/>
      <c r="H304" s="182"/>
      <c r="I304" s="182"/>
      <c r="K304" s="139" t="str">
        <f t="shared" si="24"/>
        <v/>
      </c>
      <c r="L304" s="139" t="str">
        <f t="shared" si="25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1"/>
        <v/>
      </c>
      <c r="D305" s="136" t="str">
        <f t="shared" si="22"/>
        <v/>
      </c>
      <c r="E305" s="148"/>
      <c r="F305" s="188" t="str">
        <f t="shared" si="23"/>
        <v/>
      </c>
      <c r="G305" s="182"/>
      <c r="H305" s="182"/>
      <c r="I305" s="182"/>
      <c r="K305" s="139" t="str">
        <f t="shared" si="24"/>
        <v/>
      </c>
      <c r="L305" s="139" t="str">
        <f t="shared" si="25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1"/>
        <v/>
      </c>
      <c r="D306" s="136" t="str">
        <f t="shared" si="22"/>
        <v/>
      </c>
      <c r="E306" s="148"/>
      <c r="F306" s="188" t="str">
        <f t="shared" si="23"/>
        <v/>
      </c>
      <c r="G306" s="182"/>
      <c r="H306" s="182"/>
      <c r="I306" s="182"/>
      <c r="K306" s="139" t="str">
        <f t="shared" si="24"/>
        <v/>
      </c>
      <c r="L306" s="139" t="str">
        <f t="shared" si="25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1"/>
        <v/>
      </c>
      <c r="D307" s="136" t="str">
        <f t="shared" si="22"/>
        <v/>
      </c>
      <c r="E307" s="148"/>
      <c r="F307" s="188" t="str">
        <f t="shared" si="23"/>
        <v/>
      </c>
      <c r="G307" s="182"/>
      <c r="H307" s="182"/>
      <c r="I307" s="182"/>
      <c r="K307" s="139" t="str">
        <f t="shared" si="24"/>
        <v/>
      </c>
      <c r="L307" s="139" t="str">
        <f t="shared" si="25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1"/>
        <v/>
      </c>
      <c r="D308" s="136" t="str">
        <f t="shared" si="22"/>
        <v/>
      </c>
      <c r="E308" s="148"/>
      <c r="F308" s="188" t="str">
        <f t="shared" si="23"/>
        <v/>
      </c>
      <c r="G308" s="182"/>
      <c r="H308" s="182"/>
      <c r="I308" s="182"/>
      <c r="K308" s="139" t="str">
        <f t="shared" si="24"/>
        <v/>
      </c>
      <c r="L308" s="139" t="str">
        <f t="shared" si="25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1"/>
        <v/>
      </c>
      <c r="D309" s="136" t="str">
        <f t="shared" si="22"/>
        <v/>
      </c>
      <c r="E309" s="148"/>
      <c r="F309" s="188" t="str">
        <f t="shared" si="23"/>
        <v/>
      </c>
      <c r="G309" s="182"/>
      <c r="H309" s="182"/>
      <c r="I309" s="182"/>
      <c r="K309" s="139" t="str">
        <f t="shared" si="24"/>
        <v/>
      </c>
      <c r="L309" s="139" t="str">
        <f t="shared" si="25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1"/>
        <v/>
      </c>
      <c r="D310" s="136" t="str">
        <f t="shared" si="22"/>
        <v/>
      </c>
      <c r="E310" s="148"/>
      <c r="F310" s="188" t="str">
        <f t="shared" si="23"/>
        <v/>
      </c>
      <c r="G310" s="182"/>
      <c r="H310" s="182"/>
      <c r="I310" s="182"/>
      <c r="K310" s="139" t="str">
        <f t="shared" si="24"/>
        <v/>
      </c>
      <c r="L310" s="139" t="str">
        <f t="shared" si="25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1"/>
        <v/>
      </c>
      <c r="D311" s="136" t="str">
        <f t="shared" si="22"/>
        <v/>
      </c>
      <c r="E311" s="148"/>
      <c r="F311" s="188" t="str">
        <f t="shared" si="23"/>
        <v/>
      </c>
      <c r="G311" s="182"/>
      <c r="H311" s="182"/>
      <c r="I311" s="182"/>
      <c r="K311" s="139" t="str">
        <f t="shared" si="24"/>
        <v/>
      </c>
      <c r="L311" s="139" t="str">
        <f t="shared" si="25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1"/>
        <v/>
      </c>
      <c r="D312" s="136" t="str">
        <f t="shared" si="22"/>
        <v/>
      </c>
      <c r="E312" s="148"/>
      <c r="F312" s="188" t="str">
        <f t="shared" si="23"/>
        <v/>
      </c>
      <c r="G312" s="182"/>
      <c r="H312" s="182"/>
      <c r="I312" s="182"/>
      <c r="K312" s="139" t="str">
        <f t="shared" si="24"/>
        <v/>
      </c>
      <c r="L312" s="139" t="str">
        <f t="shared" si="25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1"/>
        <v/>
      </c>
      <c r="D313" s="136" t="str">
        <f t="shared" si="22"/>
        <v/>
      </c>
      <c r="E313" s="148"/>
      <c r="F313" s="188" t="str">
        <f t="shared" si="23"/>
        <v/>
      </c>
      <c r="G313" s="182"/>
      <c r="H313" s="182"/>
      <c r="I313" s="182"/>
      <c r="K313" s="139" t="str">
        <f t="shared" si="24"/>
        <v/>
      </c>
      <c r="L313" s="139" t="str">
        <f t="shared" si="25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1"/>
        <v/>
      </c>
      <c r="D314" s="136" t="str">
        <f t="shared" si="22"/>
        <v/>
      </c>
      <c r="E314" s="148"/>
      <c r="F314" s="188" t="str">
        <f t="shared" si="23"/>
        <v/>
      </c>
      <c r="G314" s="182"/>
      <c r="H314" s="182"/>
      <c r="I314" s="182"/>
      <c r="K314" s="139" t="str">
        <f t="shared" si="24"/>
        <v/>
      </c>
      <c r="L314" s="139" t="str">
        <f t="shared" si="25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1"/>
        <v/>
      </c>
      <c r="D315" s="136" t="str">
        <f t="shared" si="22"/>
        <v/>
      </c>
      <c r="E315" s="148"/>
      <c r="F315" s="188" t="str">
        <f t="shared" si="23"/>
        <v/>
      </c>
      <c r="G315" s="182"/>
      <c r="H315" s="182"/>
      <c r="I315" s="182"/>
      <c r="K315" s="139" t="str">
        <f t="shared" si="24"/>
        <v/>
      </c>
      <c r="L315" s="139" t="str">
        <f t="shared" si="25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1"/>
        <v/>
      </c>
      <c r="D316" s="136" t="str">
        <f t="shared" si="22"/>
        <v/>
      </c>
      <c r="E316" s="148"/>
      <c r="F316" s="188" t="str">
        <f t="shared" si="23"/>
        <v/>
      </c>
      <c r="G316" s="182"/>
      <c r="H316" s="182"/>
      <c r="I316" s="182"/>
      <c r="K316" s="139" t="str">
        <f t="shared" si="24"/>
        <v/>
      </c>
      <c r="L316" s="139" t="str">
        <f t="shared" si="25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1"/>
        <v/>
      </c>
      <c r="D317" s="136" t="str">
        <f t="shared" si="22"/>
        <v/>
      </c>
      <c r="E317" s="148"/>
      <c r="F317" s="188" t="str">
        <f t="shared" si="23"/>
        <v/>
      </c>
      <c r="G317" s="182"/>
      <c r="H317" s="182"/>
      <c r="I317" s="182"/>
      <c r="K317" s="139" t="str">
        <f t="shared" si="24"/>
        <v/>
      </c>
      <c r="L317" s="139" t="str">
        <f t="shared" si="25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1"/>
        <v/>
      </c>
      <c r="D318" s="136" t="str">
        <f t="shared" si="22"/>
        <v/>
      </c>
      <c r="E318" s="148"/>
      <c r="F318" s="188" t="str">
        <f t="shared" si="23"/>
        <v/>
      </c>
      <c r="G318" s="182"/>
      <c r="H318" s="182"/>
      <c r="I318" s="182"/>
      <c r="K318" s="139" t="str">
        <f t="shared" si="24"/>
        <v/>
      </c>
      <c r="L318" s="139" t="str">
        <f t="shared" si="25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1"/>
        <v/>
      </c>
      <c r="D319" s="136" t="str">
        <f t="shared" si="22"/>
        <v/>
      </c>
      <c r="E319" s="148"/>
      <c r="F319" s="188" t="str">
        <f t="shared" si="23"/>
        <v/>
      </c>
      <c r="G319" s="182"/>
      <c r="H319" s="182"/>
      <c r="I319" s="182"/>
      <c r="K319" s="139" t="str">
        <f t="shared" si="24"/>
        <v/>
      </c>
      <c r="L319" s="139" t="str">
        <f t="shared" si="25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1"/>
        <v/>
      </c>
      <c r="D320" s="136" t="str">
        <f t="shared" si="22"/>
        <v/>
      </c>
      <c r="E320" s="148"/>
      <c r="F320" s="188" t="str">
        <f t="shared" si="23"/>
        <v/>
      </c>
      <c r="G320" s="182"/>
      <c r="H320" s="182"/>
      <c r="I320" s="182"/>
      <c r="K320" s="139" t="str">
        <f t="shared" si="24"/>
        <v/>
      </c>
      <c r="L320" s="139" t="str">
        <f t="shared" si="25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1"/>
        <v/>
      </c>
      <c r="D321" s="136" t="str">
        <f t="shared" si="22"/>
        <v/>
      </c>
      <c r="E321" s="148"/>
      <c r="F321" s="188" t="str">
        <f t="shared" si="23"/>
        <v/>
      </c>
      <c r="G321" s="182"/>
      <c r="H321" s="182"/>
      <c r="I321" s="182"/>
      <c r="K321" s="139" t="str">
        <f t="shared" si="24"/>
        <v/>
      </c>
      <c r="L321" s="139" t="str">
        <f t="shared" si="25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1"/>
        <v/>
      </c>
      <c r="D322" s="136" t="str">
        <f t="shared" si="22"/>
        <v/>
      </c>
      <c r="E322" s="148"/>
      <c r="F322" s="188" t="str">
        <f t="shared" si="23"/>
        <v/>
      </c>
      <c r="G322" s="182"/>
      <c r="H322" s="182"/>
      <c r="I322" s="182"/>
      <c r="K322" s="139" t="str">
        <f t="shared" si="24"/>
        <v/>
      </c>
      <c r="L322" s="139" t="str">
        <f t="shared" si="25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1"/>
        <v/>
      </c>
      <c r="D323" s="136" t="str">
        <f t="shared" si="22"/>
        <v/>
      </c>
      <c r="E323" s="148"/>
      <c r="F323" s="188" t="str">
        <f t="shared" si="23"/>
        <v/>
      </c>
      <c r="G323" s="182"/>
      <c r="H323" s="182"/>
      <c r="I323" s="182"/>
      <c r="K323" s="139" t="str">
        <f t="shared" si="24"/>
        <v/>
      </c>
      <c r="L323" s="139" t="str">
        <f t="shared" si="25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6">IFERROR(VLOOKUP(E324,$Q$6:$T$105,3,FALSE),"")</f>
        <v/>
      </c>
      <c r="D324" s="136" t="str">
        <f t="shared" ref="D324:D387" si="27">IFERROR(VLOOKUP(E324,$Q$6:$T$105,4,FALSE),"")</f>
        <v/>
      </c>
      <c r="E324" s="148"/>
      <c r="F324" s="188" t="str">
        <f t="shared" ref="F324:F387" si="28">IFERROR(VLOOKUP(E324,$Q$6:$T$105,2,FALSE),"")</f>
        <v/>
      </c>
      <c r="G324" s="182"/>
      <c r="H324" s="182"/>
      <c r="I324" s="182"/>
      <c r="K324" s="139" t="str">
        <f t="shared" ref="K324:K387" si="29">LEFT(E324,3)</f>
        <v/>
      </c>
      <c r="L324" s="139" t="str">
        <f t="shared" ref="L324:L387" si="30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6"/>
        <v/>
      </c>
      <c r="D325" s="136" t="str">
        <f t="shared" si="27"/>
        <v/>
      </c>
      <c r="E325" s="148"/>
      <c r="F325" s="188" t="str">
        <f t="shared" si="28"/>
        <v/>
      </c>
      <c r="G325" s="182"/>
      <c r="H325" s="182"/>
      <c r="I325" s="182"/>
      <c r="K325" s="139" t="str">
        <f t="shared" si="29"/>
        <v/>
      </c>
      <c r="L325" s="139" t="str">
        <f t="shared" si="30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6"/>
        <v/>
      </c>
      <c r="D326" s="136" t="str">
        <f t="shared" si="27"/>
        <v/>
      </c>
      <c r="E326" s="148"/>
      <c r="F326" s="188" t="str">
        <f t="shared" si="28"/>
        <v/>
      </c>
      <c r="G326" s="182"/>
      <c r="H326" s="182"/>
      <c r="I326" s="182"/>
      <c r="K326" s="139" t="str">
        <f t="shared" si="29"/>
        <v/>
      </c>
      <c r="L326" s="139" t="str">
        <f t="shared" si="30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6"/>
        <v/>
      </c>
      <c r="D327" s="136" t="str">
        <f t="shared" si="27"/>
        <v/>
      </c>
      <c r="E327" s="148"/>
      <c r="F327" s="188" t="str">
        <f t="shared" si="28"/>
        <v/>
      </c>
      <c r="G327" s="182"/>
      <c r="H327" s="182"/>
      <c r="I327" s="182"/>
      <c r="K327" s="139" t="str">
        <f t="shared" si="29"/>
        <v/>
      </c>
      <c r="L327" s="139" t="str">
        <f t="shared" si="30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6"/>
        <v/>
      </c>
      <c r="D328" s="136" t="str">
        <f t="shared" si="27"/>
        <v/>
      </c>
      <c r="E328" s="148"/>
      <c r="F328" s="188" t="str">
        <f t="shared" si="28"/>
        <v/>
      </c>
      <c r="G328" s="182"/>
      <c r="H328" s="182"/>
      <c r="I328" s="182"/>
      <c r="K328" s="139" t="str">
        <f t="shared" si="29"/>
        <v/>
      </c>
      <c r="L328" s="139" t="str">
        <f t="shared" si="30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6"/>
        <v/>
      </c>
      <c r="D329" s="136" t="str">
        <f t="shared" si="27"/>
        <v/>
      </c>
      <c r="E329" s="148"/>
      <c r="F329" s="188" t="str">
        <f t="shared" si="28"/>
        <v/>
      </c>
      <c r="G329" s="182"/>
      <c r="H329" s="182"/>
      <c r="I329" s="182"/>
      <c r="K329" s="139" t="str">
        <f t="shared" si="29"/>
        <v/>
      </c>
      <c r="L329" s="139" t="str">
        <f t="shared" si="30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6"/>
        <v/>
      </c>
      <c r="D330" s="136" t="str">
        <f t="shared" si="27"/>
        <v/>
      </c>
      <c r="E330" s="148"/>
      <c r="F330" s="188" t="str">
        <f t="shared" si="28"/>
        <v/>
      </c>
      <c r="G330" s="182"/>
      <c r="H330" s="182"/>
      <c r="I330" s="182"/>
      <c r="K330" s="139" t="str">
        <f t="shared" si="29"/>
        <v/>
      </c>
      <c r="L330" s="139" t="str">
        <f t="shared" si="30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6"/>
        <v/>
      </c>
      <c r="D331" s="136" t="str">
        <f t="shared" si="27"/>
        <v/>
      </c>
      <c r="E331" s="148"/>
      <c r="F331" s="188" t="str">
        <f t="shared" si="28"/>
        <v/>
      </c>
      <c r="G331" s="182"/>
      <c r="H331" s="182"/>
      <c r="I331" s="182"/>
      <c r="K331" s="139" t="str">
        <f t="shared" si="29"/>
        <v/>
      </c>
      <c r="L331" s="139" t="str">
        <f t="shared" si="30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6"/>
        <v/>
      </c>
      <c r="D332" s="136" t="str">
        <f t="shared" si="27"/>
        <v/>
      </c>
      <c r="E332" s="148"/>
      <c r="F332" s="188" t="str">
        <f t="shared" si="28"/>
        <v/>
      </c>
      <c r="G332" s="182"/>
      <c r="H332" s="182"/>
      <c r="I332" s="182"/>
      <c r="K332" s="139" t="str">
        <f t="shared" si="29"/>
        <v/>
      </c>
      <c r="L332" s="139" t="str">
        <f t="shared" si="30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6"/>
        <v/>
      </c>
      <c r="D333" s="136" t="str">
        <f t="shared" si="27"/>
        <v/>
      </c>
      <c r="E333" s="148"/>
      <c r="F333" s="188" t="str">
        <f t="shared" si="28"/>
        <v/>
      </c>
      <c r="G333" s="182"/>
      <c r="H333" s="182"/>
      <c r="I333" s="182"/>
      <c r="K333" s="139" t="str">
        <f t="shared" si="29"/>
        <v/>
      </c>
      <c r="L333" s="139" t="str">
        <f t="shared" si="30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6"/>
        <v/>
      </c>
      <c r="D334" s="136" t="str">
        <f t="shared" si="27"/>
        <v/>
      </c>
      <c r="E334" s="148"/>
      <c r="F334" s="188" t="str">
        <f t="shared" si="28"/>
        <v/>
      </c>
      <c r="G334" s="182"/>
      <c r="H334" s="182"/>
      <c r="I334" s="182"/>
      <c r="K334" s="139" t="str">
        <f t="shared" si="29"/>
        <v/>
      </c>
      <c r="L334" s="139" t="str">
        <f t="shared" si="30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6"/>
        <v/>
      </c>
      <c r="D335" s="136" t="str">
        <f t="shared" si="27"/>
        <v/>
      </c>
      <c r="E335" s="148"/>
      <c r="F335" s="188" t="str">
        <f t="shared" si="28"/>
        <v/>
      </c>
      <c r="G335" s="182"/>
      <c r="H335" s="182"/>
      <c r="I335" s="182"/>
      <c r="K335" s="139" t="str">
        <f t="shared" si="29"/>
        <v/>
      </c>
      <c r="L335" s="139" t="str">
        <f t="shared" si="30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6"/>
        <v/>
      </c>
      <c r="D336" s="136" t="str">
        <f t="shared" si="27"/>
        <v/>
      </c>
      <c r="E336" s="148"/>
      <c r="F336" s="188" t="str">
        <f t="shared" si="28"/>
        <v/>
      </c>
      <c r="G336" s="182"/>
      <c r="H336" s="182"/>
      <c r="I336" s="182"/>
      <c r="K336" s="139" t="str">
        <f t="shared" si="29"/>
        <v/>
      </c>
      <c r="L336" s="139" t="str">
        <f t="shared" si="30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6"/>
        <v/>
      </c>
      <c r="D337" s="136" t="str">
        <f t="shared" si="27"/>
        <v/>
      </c>
      <c r="E337" s="148"/>
      <c r="F337" s="188" t="str">
        <f t="shared" si="28"/>
        <v/>
      </c>
      <c r="G337" s="182"/>
      <c r="H337" s="182"/>
      <c r="I337" s="182"/>
      <c r="K337" s="139" t="str">
        <f t="shared" si="29"/>
        <v/>
      </c>
      <c r="L337" s="139" t="str">
        <f t="shared" si="30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6"/>
        <v/>
      </c>
      <c r="D338" s="136" t="str">
        <f t="shared" si="27"/>
        <v/>
      </c>
      <c r="E338" s="148"/>
      <c r="F338" s="188" t="str">
        <f t="shared" si="28"/>
        <v/>
      </c>
      <c r="G338" s="182"/>
      <c r="H338" s="182"/>
      <c r="I338" s="182"/>
      <c r="K338" s="139" t="str">
        <f t="shared" si="29"/>
        <v/>
      </c>
      <c r="L338" s="139" t="str">
        <f t="shared" si="30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6"/>
        <v/>
      </c>
      <c r="D339" s="136" t="str">
        <f t="shared" si="27"/>
        <v/>
      </c>
      <c r="E339" s="148"/>
      <c r="F339" s="188" t="str">
        <f t="shared" si="28"/>
        <v/>
      </c>
      <c r="G339" s="182"/>
      <c r="H339" s="182"/>
      <c r="I339" s="182"/>
      <c r="K339" s="139" t="str">
        <f t="shared" si="29"/>
        <v/>
      </c>
      <c r="L339" s="139" t="str">
        <f t="shared" si="30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6"/>
        <v/>
      </c>
      <c r="D340" s="136" t="str">
        <f t="shared" si="27"/>
        <v/>
      </c>
      <c r="E340" s="148"/>
      <c r="F340" s="188" t="str">
        <f t="shared" si="28"/>
        <v/>
      </c>
      <c r="G340" s="182"/>
      <c r="H340" s="182"/>
      <c r="I340" s="182"/>
      <c r="K340" s="139" t="str">
        <f t="shared" si="29"/>
        <v/>
      </c>
      <c r="L340" s="139" t="str">
        <f t="shared" si="30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6"/>
        <v/>
      </c>
      <c r="D341" s="136" t="str">
        <f t="shared" si="27"/>
        <v/>
      </c>
      <c r="E341" s="148"/>
      <c r="F341" s="188" t="str">
        <f t="shared" si="28"/>
        <v/>
      </c>
      <c r="G341" s="182"/>
      <c r="H341" s="182"/>
      <c r="I341" s="182"/>
      <c r="K341" s="139" t="str">
        <f t="shared" si="29"/>
        <v/>
      </c>
      <c r="L341" s="139" t="str">
        <f t="shared" si="30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6"/>
        <v/>
      </c>
      <c r="D342" s="136" t="str">
        <f t="shared" si="27"/>
        <v/>
      </c>
      <c r="E342" s="148"/>
      <c r="F342" s="188" t="str">
        <f t="shared" si="28"/>
        <v/>
      </c>
      <c r="G342" s="182"/>
      <c r="H342" s="182"/>
      <c r="I342" s="182"/>
      <c r="K342" s="139" t="str">
        <f t="shared" si="29"/>
        <v/>
      </c>
      <c r="L342" s="139" t="str">
        <f t="shared" si="30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6"/>
        <v/>
      </c>
      <c r="D343" s="136" t="str">
        <f t="shared" si="27"/>
        <v/>
      </c>
      <c r="E343" s="148"/>
      <c r="F343" s="188" t="str">
        <f t="shared" si="28"/>
        <v/>
      </c>
      <c r="G343" s="182"/>
      <c r="H343" s="182"/>
      <c r="I343" s="182"/>
      <c r="K343" s="139" t="str">
        <f t="shared" si="29"/>
        <v/>
      </c>
      <c r="L343" s="139" t="str">
        <f t="shared" si="30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6"/>
        <v/>
      </c>
      <c r="D344" s="136" t="str">
        <f t="shared" si="27"/>
        <v/>
      </c>
      <c r="E344" s="148"/>
      <c r="F344" s="188" t="str">
        <f t="shared" si="28"/>
        <v/>
      </c>
      <c r="G344" s="182"/>
      <c r="H344" s="182"/>
      <c r="I344" s="182"/>
      <c r="K344" s="139" t="str">
        <f t="shared" si="29"/>
        <v/>
      </c>
      <c r="L344" s="139" t="str">
        <f t="shared" si="30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6"/>
        <v/>
      </c>
      <c r="D345" s="136" t="str">
        <f t="shared" si="27"/>
        <v/>
      </c>
      <c r="E345" s="148"/>
      <c r="F345" s="188" t="str">
        <f t="shared" si="28"/>
        <v/>
      </c>
      <c r="G345" s="182"/>
      <c r="H345" s="182"/>
      <c r="I345" s="182"/>
      <c r="K345" s="139" t="str">
        <f t="shared" si="29"/>
        <v/>
      </c>
      <c r="L345" s="139" t="str">
        <f t="shared" si="30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6"/>
        <v/>
      </c>
      <c r="D346" s="136" t="str">
        <f t="shared" si="27"/>
        <v/>
      </c>
      <c r="E346" s="148"/>
      <c r="F346" s="188" t="str">
        <f t="shared" si="28"/>
        <v/>
      </c>
      <c r="G346" s="182"/>
      <c r="H346" s="182"/>
      <c r="I346" s="182"/>
      <c r="K346" s="139" t="str">
        <f t="shared" si="29"/>
        <v/>
      </c>
      <c r="L346" s="139" t="str">
        <f t="shared" si="30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6"/>
        <v/>
      </c>
      <c r="D347" s="136" t="str">
        <f t="shared" si="27"/>
        <v/>
      </c>
      <c r="E347" s="148"/>
      <c r="F347" s="188" t="str">
        <f t="shared" si="28"/>
        <v/>
      </c>
      <c r="G347" s="182"/>
      <c r="H347" s="182"/>
      <c r="I347" s="182"/>
      <c r="K347" s="139" t="str">
        <f t="shared" si="29"/>
        <v/>
      </c>
      <c r="L347" s="139" t="str">
        <f t="shared" si="30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6"/>
        <v/>
      </c>
      <c r="D348" s="136" t="str">
        <f t="shared" si="27"/>
        <v/>
      </c>
      <c r="E348" s="148"/>
      <c r="F348" s="188" t="str">
        <f t="shared" si="28"/>
        <v/>
      </c>
      <c r="G348" s="182"/>
      <c r="H348" s="182"/>
      <c r="I348" s="182"/>
      <c r="K348" s="139" t="str">
        <f t="shared" si="29"/>
        <v/>
      </c>
      <c r="L348" s="139" t="str">
        <f t="shared" si="30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6"/>
        <v/>
      </c>
      <c r="D349" s="136" t="str">
        <f t="shared" si="27"/>
        <v/>
      </c>
      <c r="E349" s="148"/>
      <c r="F349" s="188" t="str">
        <f t="shared" si="28"/>
        <v/>
      </c>
      <c r="G349" s="182"/>
      <c r="H349" s="182"/>
      <c r="I349" s="182"/>
      <c r="K349" s="139" t="str">
        <f t="shared" si="29"/>
        <v/>
      </c>
      <c r="L349" s="139" t="str">
        <f t="shared" si="30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6"/>
        <v/>
      </c>
      <c r="D350" s="136" t="str">
        <f t="shared" si="27"/>
        <v/>
      </c>
      <c r="E350" s="148"/>
      <c r="F350" s="188" t="str">
        <f t="shared" si="28"/>
        <v/>
      </c>
      <c r="G350" s="182"/>
      <c r="H350" s="182"/>
      <c r="I350" s="182"/>
      <c r="K350" s="139" t="str">
        <f t="shared" si="29"/>
        <v/>
      </c>
      <c r="L350" s="139" t="str">
        <f t="shared" si="30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6"/>
        <v/>
      </c>
      <c r="D351" s="136" t="str">
        <f t="shared" si="27"/>
        <v/>
      </c>
      <c r="E351" s="148"/>
      <c r="F351" s="188" t="str">
        <f t="shared" si="28"/>
        <v/>
      </c>
      <c r="G351" s="182"/>
      <c r="H351" s="182"/>
      <c r="I351" s="182"/>
      <c r="K351" s="139" t="str">
        <f t="shared" si="29"/>
        <v/>
      </c>
      <c r="L351" s="139" t="str">
        <f t="shared" si="30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6"/>
        <v/>
      </c>
      <c r="D352" s="136" t="str">
        <f t="shared" si="27"/>
        <v/>
      </c>
      <c r="E352" s="148"/>
      <c r="F352" s="188" t="str">
        <f t="shared" si="28"/>
        <v/>
      </c>
      <c r="G352" s="182"/>
      <c r="H352" s="182"/>
      <c r="I352" s="182"/>
      <c r="K352" s="139" t="str">
        <f t="shared" si="29"/>
        <v/>
      </c>
      <c r="L352" s="139" t="str">
        <f t="shared" si="30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6"/>
        <v/>
      </c>
      <c r="D353" s="136" t="str">
        <f t="shared" si="27"/>
        <v/>
      </c>
      <c r="E353" s="148"/>
      <c r="F353" s="188" t="str">
        <f t="shared" si="28"/>
        <v/>
      </c>
      <c r="G353" s="182"/>
      <c r="H353" s="182"/>
      <c r="I353" s="182"/>
      <c r="K353" s="139" t="str">
        <f t="shared" si="29"/>
        <v/>
      </c>
      <c r="L353" s="139" t="str">
        <f t="shared" si="30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6"/>
        <v/>
      </c>
      <c r="D354" s="136" t="str">
        <f t="shared" si="27"/>
        <v/>
      </c>
      <c r="E354" s="148"/>
      <c r="F354" s="188" t="str">
        <f t="shared" si="28"/>
        <v/>
      </c>
      <c r="G354" s="182"/>
      <c r="H354" s="182"/>
      <c r="I354" s="182"/>
      <c r="K354" s="139" t="str">
        <f t="shared" si="29"/>
        <v/>
      </c>
      <c r="L354" s="139" t="str">
        <f t="shared" si="30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6"/>
        <v/>
      </c>
      <c r="D355" s="136" t="str">
        <f t="shared" si="27"/>
        <v/>
      </c>
      <c r="E355" s="148"/>
      <c r="F355" s="188" t="str">
        <f t="shared" si="28"/>
        <v/>
      </c>
      <c r="G355" s="182"/>
      <c r="H355" s="182"/>
      <c r="I355" s="182"/>
      <c r="K355" s="139" t="str">
        <f t="shared" si="29"/>
        <v/>
      </c>
      <c r="L355" s="139" t="str">
        <f t="shared" si="30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6"/>
        <v/>
      </c>
      <c r="D356" s="136" t="str">
        <f t="shared" si="27"/>
        <v/>
      </c>
      <c r="E356" s="148"/>
      <c r="F356" s="188" t="str">
        <f t="shared" si="28"/>
        <v/>
      </c>
      <c r="G356" s="182"/>
      <c r="H356" s="182"/>
      <c r="I356" s="182"/>
      <c r="K356" s="139" t="str">
        <f t="shared" si="29"/>
        <v/>
      </c>
      <c r="L356" s="139" t="str">
        <f t="shared" si="30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6"/>
        <v/>
      </c>
      <c r="D357" s="136" t="str">
        <f t="shared" si="27"/>
        <v/>
      </c>
      <c r="E357" s="148"/>
      <c r="F357" s="188" t="str">
        <f t="shared" si="28"/>
        <v/>
      </c>
      <c r="G357" s="182"/>
      <c r="H357" s="182"/>
      <c r="I357" s="182"/>
      <c r="K357" s="139" t="str">
        <f t="shared" si="29"/>
        <v/>
      </c>
      <c r="L357" s="139" t="str">
        <f t="shared" si="30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6"/>
        <v/>
      </c>
      <c r="D358" s="136" t="str">
        <f t="shared" si="27"/>
        <v/>
      </c>
      <c r="E358" s="148"/>
      <c r="F358" s="188" t="str">
        <f t="shared" si="28"/>
        <v/>
      </c>
      <c r="G358" s="182"/>
      <c r="H358" s="182"/>
      <c r="I358" s="182"/>
      <c r="K358" s="139" t="str">
        <f t="shared" si="29"/>
        <v/>
      </c>
      <c r="L358" s="139" t="str">
        <f t="shared" si="30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6"/>
        <v/>
      </c>
      <c r="D359" s="136" t="str">
        <f t="shared" si="27"/>
        <v/>
      </c>
      <c r="E359" s="148"/>
      <c r="F359" s="188" t="str">
        <f t="shared" si="28"/>
        <v/>
      </c>
      <c r="G359" s="182"/>
      <c r="H359" s="182"/>
      <c r="I359" s="182"/>
      <c r="K359" s="139" t="str">
        <f t="shared" si="29"/>
        <v/>
      </c>
      <c r="L359" s="139" t="str">
        <f t="shared" si="30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6"/>
        <v/>
      </c>
      <c r="D360" s="136" t="str">
        <f t="shared" si="27"/>
        <v/>
      </c>
      <c r="E360" s="148"/>
      <c r="F360" s="188" t="str">
        <f t="shared" si="28"/>
        <v/>
      </c>
      <c r="G360" s="182"/>
      <c r="H360" s="182"/>
      <c r="I360" s="182"/>
      <c r="K360" s="139" t="str">
        <f t="shared" si="29"/>
        <v/>
      </c>
      <c r="L360" s="139" t="str">
        <f t="shared" si="30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6"/>
        <v/>
      </c>
      <c r="D361" s="136" t="str">
        <f t="shared" si="27"/>
        <v/>
      </c>
      <c r="E361" s="148"/>
      <c r="F361" s="188" t="str">
        <f t="shared" si="28"/>
        <v/>
      </c>
      <c r="G361" s="182"/>
      <c r="H361" s="182"/>
      <c r="I361" s="182"/>
      <c r="K361" s="139" t="str">
        <f t="shared" si="29"/>
        <v/>
      </c>
      <c r="L361" s="139" t="str">
        <f t="shared" si="30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6"/>
        <v/>
      </c>
      <c r="D362" s="136" t="str">
        <f t="shared" si="27"/>
        <v/>
      </c>
      <c r="E362" s="148"/>
      <c r="F362" s="188" t="str">
        <f t="shared" si="28"/>
        <v/>
      </c>
      <c r="G362" s="182"/>
      <c r="H362" s="182"/>
      <c r="I362" s="182"/>
      <c r="K362" s="139" t="str">
        <f t="shared" si="29"/>
        <v/>
      </c>
      <c r="L362" s="139" t="str">
        <f t="shared" si="30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6"/>
        <v/>
      </c>
      <c r="D363" s="136" t="str">
        <f t="shared" si="27"/>
        <v/>
      </c>
      <c r="E363" s="148"/>
      <c r="F363" s="188" t="str">
        <f t="shared" si="28"/>
        <v/>
      </c>
      <c r="G363" s="182"/>
      <c r="H363" s="182"/>
      <c r="I363" s="182"/>
      <c r="K363" s="139" t="str">
        <f t="shared" si="29"/>
        <v/>
      </c>
      <c r="L363" s="139" t="str">
        <f t="shared" si="30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6"/>
        <v/>
      </c>
      <c r="D364" s="136" t="str">
        <f t="shared" si="27"/>
        <v/>
      </c>
      <c r="E364" s="148"/>
      <c r="F364" s="188" t="str">
        <f t="shared" si="28"/>
        <v/>
      </c>
      <c r="G364" s="182"/>
      <c r="H364" s="182"/>
      <c r="I364" s="182"/>
      <c r="K364" s="139" t="str">
        <f t="shared" si="29"/>
        <v/>
      </c>
      <c r="L364" s="139" t="str">
        <f t="shared" si="30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6"/>
        <v/>
      </c>
      <c r="D365" s="136" t="str">
        <f t="shared" si="27"/>
        <v/>
      </c>
      <c r="E365" s="148"/>
      <c r="F365" s="188" t="str">
        <f t="shared" si="28"/>
        <v/>
      </c>
      <c r="G365" s="182"/>
      <c r="H365" s="182"/>
      <c r="I365" s="182"/>
      <c r="K365" s="139" t="str">
        <f t="shared" si="29"/>
        <v/>
      </c>
      <c r="L365" s="139" t="str">
        <f t="shared" si="30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6"/>
        <v/>
      </c>
      <c r="D366" s="136" t="str">
        <f t="shared" si="27"/>
        <v/>
      </c>
      <c r="E366" s="148"/>
      <c r="F366" s="188" t="str">
        <f t="shared" si="28"/>
        <v/>
      </c>
      <c r="G366" s="182"/>
      <c r="H366" s="182"/>
      <c r="I366" s="182"/>
      <c r="K366" s="139" t="str">
        <f t="shared" si="29"/>
        <v/>
      </c>
      <c r="L366" s="139" t="str">
        <f t="shared" si="30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6"/>
        <v/>
      </c>
      <c r="D367" s="136" t="str">
        <f t="shared" si="27"/>
        <v/>
      </c>
      <c r="E367" s="148"/>
      <c r="F367" s="188" t="str">
        <f t="shared" si="28"/>
        <v/>
      </c>
      <c r="G367" s="182"/>
      <c r="H367" s="182"/>
      <c r="I367" s="182"/>
      <c r="K367" s="139" t="str">
        <f t="shared" si="29"/>
        <v/>
      </c>
      <c r="L367" s="139" t="str">
        <f t="shared" si="30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6"/>
        <v/>
      </c>
      <c r="D368" s="136" t="str">
        <f t="shared" si="27"/>
        <v/>
      </c>
      <c r="E368" s="148"/>
      <c r="F368" s="188" t="str">
        <f t="shared" si="28"/>
        <v/>
      </c>
      <c r="G368" s="182"/>
      <c r="H368" s="182"/>
      <c r="I368" s="182"/>
      <c r="K368" s="139" t="str">
        <f t="shared" si="29"/>
        <v/>
      </c>
      <c r="L368" s="139" t="str">
        <f t="shared" si="30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6"/>
        <v/>
      </c>
      <c r="D369" s="136" t="str">
        <f t="shared" si="27"/>
        <v/>
      </c>
      <c r="E369" s="148"/>
      <c r="F369" s="188" t="str">
        <f t="shared" si="28"/>
        <v/>
      </c>
      <c r="G369" s="182"/>
      <c r="H369" s="182"/>
      <c r="I369" s="182"/>
      <c r="K369" s="139" t="str">
        <f t="shared" si="29"/>
        <v/>
      </c>
      <c r="L369" s="139" t="str">
        <f t="shared" si="30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6"/>
        <v/>
      </c>
      <c r="D370" s="136" t="str">
        <f t="shared" si="27"/>
        <v/>
      </c>
      <c r="E370" s="148"/>
      <c r="F370" s="188" t="str">
        <f t="shared" si="28"/>
        <v/>
      </c>
      <c r="G370" s="182"/>
      <c r="H370" s="182"/>
      <c r="I370" s="182"/>
      <c r="K370" s="139" t="str">
        <f t="shared" si="29"/>
        <v/>
      </c>
      <c r="L370" s="139" t="str">
        <f t="shared" si="30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6"/>
        <v/>
      </c>
      <c r="D371" s="136" t="str">
        <f t="shared" si="27"/>
        <v/>
      </c>
      <c r="E371" s="148"/>
      <c r="F371" s="188" t="str">
        <f t="shared" si="28"/>
        <v/>
      </c>
      <c r="G371" s="182"/>
      <c r="H371" s="182"/>
      <c r="I371" s="182"/>
      <c r="K371" s="139" t="str">
        <f t="shared" si="29"/>
        <v/>
      </c>
      <c r="L371" s="139" t="str">
        <f t="shared" si="30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6"/>
        <v/>
      </c>
      <c r="D372" s="136" t="str">
        <f t="shared" si="27"/>
        <v/>
      </c>
      <c r="E372" s="148"/>
      <c r="F372" s="188" t="str">
        <f t="shared" si="28"/>
        <v/>
      </c>
      <c r="G372" s="182"/>
      <c r="H372" s="182"/>
      <c r="I372" s="182"/>
      <c r="K372" s="139" t="str">
        <f t="shared" si="29"/>
        <v/>
      </c>
      <c r="L372" s="139" t="str">
        <f t="shared" si="30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6"/>
        <v/>
      </c>
      <c r="D373" s="136" t="str">
        <f t="shared" si="27"/>
        <v/>
      </c>
      <c r="E373" s="148"/>
      <c r="F373" s="188" t="str">
        <f t="shared" si="28"/>
        <v/>
      </c>
      <c r="G373" s="182"/>
      <c r="H373" s="182"/>
      <c r="I373" s="182"/>
      <c r="K373" s="139" t="str">
        <f t="shared" si="29"/>
        <v/>
      </c>
      <c r="L373" s="139" t="str">
        <f t="shared" si="30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6"/>
        <v/>
      </c>
      <c r="D374" s="136" t="str">
        <f t="shared" si="27"/>
        <v/>
      </c>
      <c r="E374" s="148"/>
      <c r="F374" s="188" t="str">
        <f t="shared" si="28"/>
        <v/>
      </c>
      <c r="G374" s="182"/>
      <c r="H374" s="182"/>
      <c r="I374" s="182"/>
      <c r="K374" s="139" t="str">
        <f t="shared" si="29"/>
        <v/>
      </c>
      <c r="L374" s="139" t="str">
        <f t="shared" si="30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6"/>
        <v/>
      </c>
      <c r="D375" s="136" t="str">
        <f t="shared" si="27"/>
        <v/>
      </c>
      <c r="E375" s="148"/>
      <c r="F375" s="188" t="str">
        <f t="shared" si="28"/>
        <v/>
      </c>
      <c r="G375" s="182"/>
      <c r="H375" s="182"/>
      <c r="I375" s="182"/>
      <c r="K375" s="139" t="str">
        <f t="shared" si="29"/>
        <v/>
      </c>
      <c r="L375" s="139" t="str">
        <f t="shared" si="30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6"/>
        <v/>
      </c>
      <c r="D376" s="136" t="str">
        <f t="shared" si="27"/>
        <v/>
      </c>
      <c r="E376" s="148"/>
      <c r="F376" s="188" t="str">
        <f t="shared" si="28"/>
        <v/>
      </c>
      <c r="G376" s="182"/>
      <c r="H376" s="182"/>
      <c r="I376" s="182"/>
      <c r="K376" s="139" t="str">
        <f t="shared" si="29"/>
        <v/>
      </c>
      <c r="L376" s="139" t="str">
        <f t="shared" si="30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6"/>
        <v/>
      </c>
      <c r="D377" s="136" t="str">
        <f t="shared" si="27"/>
        <v/>
      </c>
      <c r="E377" s="148"/>
      <c r="F377" s="188" t="str">
        <f t="shared" si="28"/>
        <v/>
      </c>
      <c r="G377" s="182"/>
      <c r="H377" s="182"/>
      <c r="I377" s="182"/>
      <c r="K377" s="139" t="str">
        <f t="shared" si="29"/>
        <v/>
      </c>
      <c r="L377" s="139" t="str">
        <f t="shared" si="30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6"/>
        <v/>
      </c>
      <c r="D378" s="136" t="str">
        <f t="shared" si="27"/>
        <v/>
      </c>
      <c r="E378" s="148"/>
      <c r="F378" s="188" t="str">
        <f t="shared" si="28"/>
        <v/>
      </c>
      <c r="G378" s="182"/>
      <c r="H378" s="182"/>
      <c r="I378" s="182"/>
      <c r="K378" s="139" t="str">
        <f t="shared" si="29"/>
        <v/>
      </c>
      <c r="L378" s="139" t="str">
        <f t="shared" si="30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6"/>
        <v/>
      </c>
      <c r="D379" s="136" t="str">
        <f t="shared" si="27"/>
        <v/>
      </c>
      <c r="E379" s="148"/>
      <c r="F379" s="188" t="str">
        <f t="shared" si="28"/>
        <v/>
      </c>
      <c r="G379" s="182"/>
      <c r="H379" s="182"/>
      <c r="I379" s="182"/>
      <c r="K379" s="139" t="str">
        <f t="shared" si="29"/>
        <v/>
      </c>
      <c r="L379" s="139" t="str">
        <f t="shared" si="30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6"/>
        <v/>
      </c>
      <c r="D380" s="136" t="str">
        <f t="shared" si="27"/>
        <v/>
      </c>
      <c r="E380" s="148"/>
      <c r="F380" s="188" t="str">
        <f t="shared" si="28"/>
        <v/>
      </c>
      <c r="G380" s="182"/>
      <c r="H380" s="182"/>
      <c r="I380" s="182"/>
      <c r="K380" s="139" t="str">
        <f t="shared" si="29"/>
        <v/>
      </c>
      <c r="L380" s="139" t="str">
        <f t="shared" si="30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6"/>
        <v/>
      </c>
      <c r="D381" s="136" t="str">
        <f t="shared" si="27"/>
        <v/>
      </c>
      <c r="E381" s="148"/>
      <c r="F381" s="188" t="str">
        <f t="shared" si="28"/>
        <v/>
      </c>
      <c r="G381" s="182"/>
      <c r="H381" s="182"/>
      <c r="I381" s="182"/>
      <c r="K381" s="139" t="str">
        <f t="shared" si="29"/>
        <v/>
      </c>
      <c r="L381" s="139" t="str">
        <f t="shared" si="30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6"/>
        <v/>
      </c>
      <c r="D382" s="136" t="str">
        <f t="shared" si="27"/>
        <v/>
      </c>
      <c r="E382" s="148"/>
      <c r="F382" s="188" t="str">
        <f t="shared" si="28"/>
        <v/>
      </c>
      <c r="G382" s="182"/>
      <c r="H382" s="182"/>
      <c r="I382" s="182"/>
      <c r="K382" s="139" t="str">
        <f t="shared" si="29"/>
        <v/>
      </c>
      <c r="L382" s="139" t="str">
        <f t="shared" si="30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6"/>
        <v/>
      </c>
      <c r="D383" s="136" t="str">
        <f t="shared" si="27"/>
        <v/>
      </c>
      <c r="E383" s="148"/>
      <c r="F383" s="188" t="str">
        <f t="shared" si="28"/>
        <v/>
      </c>
      <c r="G383" s="182"/>
      <c r="H383" s="182"/>
      <c r="I383" s="182"/>
      <c r="K383" s="139" t="str">
        <f t="shared" si="29"/>
        <v/>
      </c>
      <c r="L383" s="139" t="str">
        <f t="shared" si="30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6"/>
        <v/>
      </c>
      <c r="D384" s="136" t="str">
        <f t="shared" si="27"/>
        <v/>
      </c>
      <c r="E384" s="148"/>
      <c r="F384" s="188" t="str">
        <f t="shared" si="28"/>
        <v/>
      </c>
      <c r="G384" s="182"/>
      <c r="H384" s="182"/>
      <c r="I384" s="182"/>
      <c r="K384" s="139" t="str">
        <f t="shared" si="29"/>
        <v/>
      </c>
      <c r="L384" s="139" t="str">
        <f t="shared" si="30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6"/>
        <v/>
      </c>
      <c r="D385" s="136" t="str">
        <f t="shared" si="27"/>
        <v/>
      </c>
      <c r="E385" s="148"/>
      <c r="F385" s="188" t="str">
        <f t="shared" si="28"/>
        <v/>
      </c>
      <c r="G385" s="182"/>
      <c r="H385" s="182"/>
      <c r="I385" s="182"/>
      <c r="K385" s="139" t="str">
        <f t="shared" si="29"/>
        <v/>
      </c>
      <c r="L385" s="139" t="str">
        <f t="shared" si="30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6"/>
        <v/>
      </c>
      <c r="D386" s="136" t="str">
        <f t="shared" si="27"/>
        <v/>
      </c>
      <c r="E386" s="148"/>
      <c r="F386" s="188" t="str">
        <f t="shared" si="28"/>
        <v/>
      </c>
      <c r="G386" s="182"/>
      <c r="H386" s="182"/>
      <c r="I386" s="182"/>
      <c r="K386" s="139" t="str">
        <f t="shared" si="29"/>
        <v/>
      </c>
      <c r="L386" s="139" t="str">
        <f t="shared" si="30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6"/>
        <v/>
      </c>
      <c r="D387" s="136" t="str">
        <f t="shared" si="27"/>
        <v/>
      </c>
      <c r="E387" s="148"/>
      <c r="F387" s="188" t="str">
        <f t="shared" si="28"/>
        <v/>
      </c>
      <c r="G387" s="182"/>
      <c r="H387" s="182"/>
      <c r="I387" s="182"/>
      <c r="K387" s="139" t="str">
        <f t="shared" si="29"/>
        <v/>
      </c>
      <c r="L387" s="139" t="str">
        <f t="shared" si="30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1">IFERROR(VLOOKUP(E388,$Q$6:$T$105,3,FALSE),"")</f>
        <v/>
      </c>
      <c r="D388" s="136" t="str">
        <f t="shared" ref="D388:D451" si="32">IFERROR(VLOOKUP(E388,$Q$6:$T$105,4,FALSE),"")</f>
        <v/>
      </c>
      <c r="E388" s="148"/>
      <c r="F388" s="188" t="str">
        <f t="shared" ref="F388:F451" si="33">IFERROR(VLOOKUP(E388,$Q$6:$T$105,2,FALSE),"")</f>
        <v/>
      </c>
      <c r="G388" s="182"/>
      <c r="H388" s="182"/>
      <c r="I388" s="182"/>
      <c r="K388" s="139" t="str">
        <f t="shared" ref="K388:K451" si="34">LEFT(E388,3)</f>
        <v/>
      </c>
      <c r="L388" s="139" t="str">
        <f t="shared" ref="L388:L451" si="35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1"/>
        <v/>
      </c>
      <c r="D389" s="136" t="str">
        <f t="shared" si="32"/>
        <v/>
      </c>
      <c r="E389" s="148"/>
      <c r="F389" s="188" t="str">
        <f t="shared" si="33"/>
        <v/>
      </c>
      <c r="G389" s="182"/>
      <c r="H389" s="182"/>
      <c r="I389" s="182"/>
      <c r="K389" s="139" t="str">
        <f t="shared" si="34"/>
        <v/>
      </c>
      <c r="L389" s="139" t="str">
        <f t="shared" si="35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1"/>
        <v/>
      </c>
      <c r="D390" s="136" t="str">
        <f t="shared" si="32"/>
        <v/>
      </c>
      <c r="E390" s="148"/>
      <c r="F390" s="188" t="str">
        <f t="shared" si="33"/>
        <v/>
      </c>
      <c r="G390" s="182"/>
      <c r="H390" s="182"/>
      <c r="I390" s="182"/>
      <c r="K390" s="139" t="str">
        <f t="shared" si="34"/>
        <v/>
      </c>
      <c r="L390" s="139" t="str">
        <f t="shared" si="35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1"/>
        <v/>
      </c>
      <c r="D391" s="136" t="str">
        <f t="shared" si="32"/>
        <v/>
      </c>
      <c r="E391" s="148"/>
      <c r="F391" s="188" t="str">
        <f t="shared" si="33"/>
        <v/>
      </c>
      <c r="G391" s="182"/>
      <c r="H391" s="182"/>
      <c r="I391" s="182"/>
      <c r="K391" s="139" t="str">
        <f t="shared" si="34"/>
        <v/>
      </c>
      <c r="L391" s="139" t="str">
        <f t="shared" si="35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1"/>
        <v/>
      </c>
      <c r="D392" s="136" t="str">
        <f t="shared" si="32"/>
        <v/>
      </c>
      <c r="E392" s="148"/>
      <c r="F392" s="188" t="str">
        <f t="shared" si="33"/>
        <v/>
      </c>
      <c r="G392" s="182"/>
      <c r="H392" s="182"/>
      <c r="I392" s="182"/>
      <c r="K392" s="139" t="str">
        <f t="shared" si="34"/>
        <v/>
      </c>
      <c r="L392" s="139" t="str">
        <f t="shared" si="35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1"/>
        <v/>
      </c>
      <c r="D393" s="136" t="str">
        <f t="shared" si="32"/>
        <v/>
      </c>
      <c r="E393" s="148"/>
      <c r="F393" s="188" t="str">
        <f t="shared" si="33"/>
        <v/>
      </c>
      <c r="G393" s="182"/>
      <c r="H393" s="182"/>
      <c r="I393" s="182"/>
      <c r="K393" s="139" t="str">
        <f t="shared" si="34"/>
        <v/>
      </c>
      <c r="L393" s="139" t="str">
        <f t="shared" si="35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1"/>
        <v/>
      </c>
      <c r="D394" s="136" t="str">
        <f t="shared" si="32"/>
        <v/>
      </c>
      <c r="E394" s="148"/>
      <c r="F394" s="188" t="str">
        <f t="shared" si="33"/>
        <v/>
      </c>
      <c r="G394" s="182"/>
      <c r="H394" s="182"/>
      <c r="I394" s="182"/>
      <c r="K394" s="139" t="str">
        <f t="shared" si="34"/>
        <v/>
      </c>
      <c r="L394" s="139" t="str">
        <f t="shared" si="35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1"/>
        <v/>
      </c>
      <c r="D395" s="136" t="str">
        <f t="shared" si="32"/>
        <v/>
      </c>
      <c r="E395" s="148"/>
      <c r="F395" s="188" t="str">
        <f t="shared" si="33"/>
        <v/>
      </c>
      <c r="G395" s="182"/>
      <c r="H395" s="182"/>
      <c r="I395" s="182"/>
      <c r="K395" s="139" t="str">
        <f t="shared" si="34"/>
        <v/>
      </c>
      <c r="L395" s="139" t="str">
        <f t="shared" si="35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1"/>
        <v/>
      </c>
      <c r="D396" s="136" t="str">
        <f t="shared" si="32"/>
        <v/>
      </c>
      <c r="E396" s="148"/>
      <c r="F396" s="188" t="str">
        <f t="shared" si="33"/>
        <v/>
      </c>
      <c r="G396" s="182"/>
      <c r="H396" s="182"/>
      <c r="I396" s="182"/>
      <c r="K396" s="139" t="str">
        <f t="shared" si="34"/>
        <v/>
      </c>
      <c r="L396" s="139" t="str">
        <f t="shared" si="35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1"/>
        <v/>
      </c>
      <c r="D397" s="136" t="str">
        <f t="shared" si="32"/>
        <v/>
      </c>
      <c r="E397" s="148"/>
      <c r="F397" s="188" t="str">
        <f t="shared" si="33"/>
        <v/>
      </c>
      <c r="G397" s="182"/>
      <c r="H397" s="182"/>
      <c r="I397" s="182"/>
      <c r="K397" s="139" t="str">
        <f t="shared" si="34"/>
        <v/>
      </c>
      <c r="L397" s="139" t="str">
        <f t="shared" si="35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1"/>
        <v/>
      </c>
      <c r="D398" s="136" t="str">
        <f t="shared" si="32"/>
        <v/>
      </c>
      <c r="E398" s="148"/>
      <c r="F398" s="188" t="str">
        <f t="shared" si="33"/>
        <v/>
      </c>
      <c r="G398" s="182"/>
      <c r="H398" s="182"/>
      <c r="I398" s="182"/>
      <c r="K398" s="139" t="str">
        <f t="shared" si="34"/>
        <v/>
      </c>
      <c r="L398" s="139" t="str">
        <f t="shared" si="35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1"/>
        <v/>
      </c>
      <c r="D399" s="136" t="str">
        <f t="shared" si="32"/>
        <v/>
      </c>
      <c r="E399" s="148"/>
      <c r="F399" s="188" t="str">
        <f t="shared" si="33"/>
        <v/>
      </c>
      <c r="G399" s="182"/>
      <c r="H399" s="182"/>
      <c r="I399" s="182"/>
      <c r="K399" s="139" t="str">
        <f t="shared" si="34"/>
        <v/>
      </c>
      <c r="L399" s="139" t="str">
        <f t="shared" si="35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1"/>
        <v/>
      </c>
      <c r="D400" s="136" t="str">
        <f t="shared" si="32"/>
        <v/>
      </c>
      <c r="E400" s="148"/>
      <c r="F400" s="188" t="str">
        <f t="shared" si="33"/>
        <v/>
      </c>
      <c r="G400" s="182"/>
      <c r="H400" s="182"/>
      <c r="I400" s="182"/>
      <c r="K400" s="139" t="str">
        <f t="shared" si="34"/>
        <v/>
      </c>
      <c r="L400" s="139" t="str">
        <f t="shared" si="35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1"/>
        <v/>
      </c>
      <c r="D401" s="136" t="str">
        <f t="shared" si="32"/>
        <v/>
      </c>
      <c r="E401" s="148"/>
      <c r="F401" s="188" t="str">
        <f t="shared" si="33"/>
        <v/>
      </c>
      <c r="G401" s="182"/>
      <c r="H401" s="182"/>
      <c r="I401" s="182"/>
      <c r="K401" s="139" t="str">
        <f t="shared" si="34"/>
        <v/>
      </c>
      <c r="L401" s="139" t="str">
        <f t="shared" si="35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1"/>
        <v/>
      </c>
      <c r="D402" s="136" t="str">
        <f t="shared" si="32"/>
        <v/>
      </c>
      <c r="E402" s="148"/>
      <c r="F402" s="188" t="str">
        <f t="shared" si="33"/>
        <v/>
      </c>
      <c r="G402" s="182"/>
      <c r="H402" s="182"/>
      <c r="I402" s="182"/>
      <c r="K402" s="139" t="str">
        <f t="shared" si="34"/>
        <v/>
      </c>
      <c r="L402" s="139" t="str">
        <f t="shared" si="35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1"/>
        <v/>
      </c>
      <c r="D403" s="136" t="str">
        <f t="shared" si="32"/>
        <v/>
      </c>
      <c r="E403" s="148"/>
      <c r="F403" s="188" t="str">
        <f t="shared" si="33"/>
        <v/>
      </c>
      <c r="G403" s="182"/>
      <c r="H403" s="182"/>
      <c r="I403" s="182"/>
      <c r="K403" s="139" t="str">
        <f t="shared" si="34"/>
        <v/>
      </c>
      <c r="L403" s="139" t="str">
        <f t="shared" si="35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1"/>
        <v/>
      </c>
      <c r="D404" s="136" t="str">
        <f t="shared" si="32"/>
        <v/>
      </c>
      <c r="E404" s="148"/>
      <c r="F404" s="188" t="str">
        <f t="shared" si="33"/>
        <v/>
      </c>
      <c r="G404" s="182"/>
      <c r="H404" s="182"/>
      <c r="I404" s="182"/>
      <c r="K404" s="139" t="str">
        <f t="shared" si="34"/>
        <v/>
      </c>
      <c r="L404" s="139" t="str">
        <f t="shared" si="35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1"/>
        <v/>
      </c>
      <c r="D405" s="136" t="str">
        <f t="shared" si="32"/>
        <v/>
      </c>
      <c r="E405" s="148"/>
      <c r="F405" s="188" t="str">
        <f t="shared" si="33"/>
        <v/>
      </c>
      <c r="G405" s="182"/>
      <c r="H405" s="182"/>
      <c r="I405" s="182"/>
      <c r="K405" s="139" t="str">
        <f t="shared" si="34"/>
        <v/>
      </c>
      <c r="L405" s="139" t="str">
        <f t="shared" si="35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1"/>
        <v/>
      </c>
      <c r="D406" s="136" t="str">
        <f t="shared" si="32"/>
        <v/>
      </c>
      <c r="E406" s="148"/>
      <c r="F406" s="188" t="str">
        <f t="shared" si="33"/>
        <v/>
      </c>
      <c r="G406" s="182"/>
      <c r="H406" s="182"/>
      <c r="I406" s="182"/>
      <c r="K406" s="139" t="str">
        <f t="shared" si="34"/>
        <v/>
      </c>
      <c r="L406" s="139" t="str">
        <f t="shared" si="35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1"/>
        <v/>
      </c>
      <c r="D407" s="136" t="str">
        <f t="shared" si="32"/>
        <v/>
      </c>
      <c r="E407" s="148"/>
      <c r="F407" s="188" t="str">
        <f t="shared" si="33"/>
        <v/>
      </c>
      <c r="G407" s="182"/>
      <c r="H407" s="182"/>
      <c r="I407" s="182"/>
      <c r="K407" s="139" t="str">
        <f t="shared" si="34"/>
        <v/>
      </c>
      <c r="L407" s="139" t="str">
        <f t="shared" si="35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1"/>
        <v/>
      </c>
      <c r="D408" s="136" t="str">
        <f t="shared" si="32"/>
        <v/>
      </c>
      <c r="E408" s="148"/>
      <c r="F408" s="188" t="str">
        <f t="shared" si="33"/>
        <v/>
      </c>
      <c r="G408" s="182"/>
      <c r="H408" s="182"/>
      <c r="I408" s="182"/>
      <c r="K408" s="139" t="str">
        <f t="shared" si="34"/>
        <v/>
      </c>
      <c r="L408" s="139" t="str">
        <f t="shared" si="35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1"/>
        <v/>
      </c>
      <c r="D409" s="136" t="str">
        <f t="shared" si="32"/>
        <v/>
      </c>
      <c r="E409" s="148"/>
      <c r="F409" s="188" t="str">
        <f t="shared" si="33"/>
        <v/>
      </c>
      <c r="G409" s="182"/>
      <c r="H409" s="182"/>
      <c r="I409" s="182"/>
      <c r="K409" s="139" t="str">
        <f t="shared" si="34"/>
        <v/>
      </c>
      <c r="L409" s="139" t="str">
        <f t="shared" si="35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1"/>
        <v/>
      </c>
      <c r="D410" s="136" t="str">
        <f t="shared" si="32"/>
        <v/>
      </c>
      <c r="E410" s="148"/>
      <c r="F410" s="188" t="str">
        <f t="shared" si="33"/>
        <v/>
      </c>
      <c r="G410" s="182"/>
      <c r="H410" s="182"/>
      <c r="I410" s="182"/>
      <c r="K410" s="139" t="str">
        <f t="shared" si="34"/>
        <v/>
      </c>
      <c r="L410" s="139" t="str">
        <f t="shared" si="35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1"/>
        <v/>
      </c>
      <c r="D411" s="136" t="str">
        <f t="shared" si="32"/>
        <v/>
      </c>
      <c r="E411" s="148"/>
      <c r="F411" s="188" t="str">
        <f t="shared" si="33"/>
        <v/>
      </c>
      <c r="G411" s="182"/>
      <c r="H411" s="182"/>
      <c r="I411" s="182"/>
      <c r="K411" s="139" t="str">
        <f t="shared" si="34"/>
        <v/>
      </c>
      <c r="L411" s="139" t="str">
        <f t="shared" si="35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1"/>
        <v/>
      </c>
      <c r="D412" s="136" t="str">
        <f t="shared" si="32"/>
        <v/>
      </c>
      <c r="E412" s="148"/>
      <c r="F412" s="188" t="str">
        <f t="shared" si="33"/>
        <v/>
      </c>
      <c r="G412" s="182"/>
      <c r="H412" s="182"/>
      <c r="I412" s="182"/>
      <c r="K412" s="139" t="str">
        <f t="shared" si="34"/>
        <v/>
      </c>
      <c r="L412" s="139" t="str">
        <f t="shared" si="35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1"/>
        <v/>
      </c>
      <c r="D413" s="136" t="str">
        <f t="shared" si="32"/>
        <v/>
      </c>
      <c r="E413" s="148"/>
      <c r="F413" s="188" t="str">
        <f t="shared" si="33"/>
        <v/>
      </c>
      <c r="G413" s="182"/>
      <c r="H413" s="182"/>
      <c r="I413" s="182"/>
      <c r="K413" s="139" t="str">
        <f t="shared" si="34"/>
        <v/>
      </c>
      <c r="L413" s="139" t="str">
        <f t="shared" si="35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1"/>
        <v/>
      </c>
      <c r="D414" s="136" t="str">
        <f t="shared" si="32"/>
        <v/>
      </c>
      <c r="E414" s="148"/>
      <c r="F414" s="188" t="str">
        <f t="shared" si="33"/>
        <v/>
      </c>
      <c r="G414" s="182"/>
      <c r="H414" s="182"/>
      <c r="I414" s="182"/>
      <c r="K414" s="139" t="str">
        <f t="shared" si="34"/>
        <v/>
      </c>
      <c r="L414" s="139" t="str">
        <f t="shared" si="35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1"/>
        <v/>
      </c>
      <c r="D415" s="136" t="str">
        <f t="shared" si="32"/>
        <v/>
      </c>
      <c r="E415" s="148"/>
      <c r="F415" s="188" t="str">
        <f t="shared" si="33"/>
        <v/>
      </c>
      <c r="G415" s="182"/>
      <c r="H415" s="182"/>
      <c r="I415" s="182"/>
      <c r="K415" s="139" t="str">
        <f t="shared" si="34"/>
        <v/>
      </c>
      <c r="L415" s="139" t="str">
        <f t="shared" si="35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1"/>
        <v/>
      </c>
      <c r="D416" s="136" t="str">
        <f t="shared" si="32"/>
        <v/>
      </c>
      <c r="E416" s="148"/>
      <c r="F416" s="188" t="str">
        <f t="shared" si="33"/>
        <v/>
      </c>
      <c r="G416" s="182"/>
      <c r="H416" s="182"/>
      <c r="I416" s="182"/>
      <c r="K416" s="139" t="str">
        <f t="shared" si="34"/>
        <v/>
      </c>
      <c r="L416" s="139" t="str">
        <f t="shared" si="35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1"/>
        <v/>
      </c>
      <c r="D417" s="136" t="str">
        <f t="shared" si="32"/>
        <v/>
      </c>
      <c r="E417" s="148"/>
      <c r="F417" s="188" t="str">
        <f t="shared" si="33"/>
        <v/>
      </c>
      <c r="G417" s="182"/>
      <c r="H417" s="182"/>
      <c r="I417" s="182"/>
      <c r="K417" s="139" t="str">
        <f t="shared" si="34"/>
        <v/>
      </c>
      <c r="L417" s="139" t="str">
        <f t="shared" si="35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1"/>
        <v/>
      </c>
      <c r="D418" s="136" t="str">
        <f t="shared" si="32"/>
        <v/>
      </c>
      <c r="E418" s="148"/>
      <c r="F418" s="188" t="str">
        <f t="shared" si="33"/>
        <v/>
      </c>
      <c r="G418" s="182"/>
      <c r="H418" s="182"/>
      <c r="I418" s="182"/>
      <c r="K418" s="139" t="str">
        <f t="shared" si="34"/>
        <v/>
      </c>
      <c r="L418" s="139" t="str">
        <f t="shared" si="35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1"/>
        <v/>
      </c>
      <c r="D419" s="136" t="str">
        <f t="shared" si="32"/>
        <v/>
      </c>
      <c r="E419" s="148"/>
      <c r="F419" s="188" t="str">
        <f t="shared" si="33"/>
        <v/>
      </c>
      <c r="G419" s="182"/>
      <c r="H419" s="182"/>
      <c r="I419" s="182"/>
      <c r="K419" s="139" t="str">
        <f t="shared" si="34"/>
        <v/>
      </c>
      <c r="L419" s="139" t="str">
        <f t="shared" si="35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1"/>
        <v/>
      </c>
      <c r="D420" s="136" t="str">
        <f t="shared" si="32"/>
        <v/>
      </c>
      <c r="E420" s="148"/>
      <c r="F420" s="188" t="str">
        <f t="shared" si="33"/>
        <v/>
      </c>
      <c r="G420" s="182"/>
      <c r="H420" s="182"/>
      <c r="I420" s="182"/>
      <c r="K420" s="139" t="str">
        <f t="shared" si="34"/>
        <v/>
      </c>
      <c r="L420" s="139" t="str">
        <f t="shared" si="35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1"/>
        <v/>
      </c>
      <c r="D421" s="136" t="str">
        <f t="shared" si="32"/>
        <v/>
      </c>
      <c r="E421" s="148"/>
      <c r="F421" s="188" t="str">
        <f t="shared" si="33"/>
        <v/>
      </c>
      <c r="G421" s="182"/>
      <c r="H421" s="182"/>
      <c r="I421" s="182"/>
      <c r="K421" s="139" t="str">
        <f t="shared" si="34"/>
        <v/>
      </c>
      <c r="L421" s="139" t="str">
        <f t="shared" si="35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1"/>
        <v/>
      </c>
      <c r="D422" s="136" t="str">
        <f t="shared" si="32"/>
        <v/>
      </c>
      <c r="E422" s="148"/>
      <c r="F422" s="188" t="str">
        <f t="shared" si="33"/>
        <v/>
      </c>
      <c r="G422" s="182"/>
      <c r="H422" s="182"/>
      <c r="I422" s="182"/>
      <c r="K422" s="139" t="str">
        <f t="shared" si="34"/>
        <v/>
      </c>
      <c r="L422" s="139" t="str">
        <f t="shared" si="35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1"/>
        <v/>
      </c>
      <c r="D423" s="136" t="str">
        <f t="shared" si="32"/>
        <v/>
      </c>
      <c r="E423" s="148"/>
      <c r="F423" s="188" t="str">
        <f t="shared" si="33"/>
        <v/>
      </c>
      <c r="G423" s="182"/>
      <c r="H423" s="182"/>
      <c r="I423" s="182"/>
      <c r="K423" s="139" t="str">
        <f t="shared" si="34"/>
        <v/>
      </c>
      <c r="L423" s="139" t="str">
        <f t="shared" si="35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1"/>
        <v/>
      </c>
      <c r="D424" s="136" t="str">
        <f t="shared" si="32"/>
        <v/>
      </c>
      <c r="E424" s="148"/>
      <c r="F424" s="188" t="str">
        <f t="shared" si="33"/>
        <v/>
      </c>
      <c r="G424" s="182"/>
      <c r="H424" s="182"/>
      <c r="I424" s="182"/>
      <c r="K424" s="139" t="str">
        <f t="shared" si="34"/>
        <v/>
      </c>
      <c r="L424" s="139" t="str">
        <f t="shared" si="35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1"/>
        <v/>
      </c>
      <c r="D425" s="136" t="str">
        <f t="shared" si="32"/>
        <v/>
      </c>
      <c r="E425" s="148"/>
      <c r="F425" s="188" t="str">
        <f t="shared" si="33"/>
        <v/>
      </c>
      <c r="G425" s="182"/>
      <c r="H425" s="182"/>
      <c r="I425" s="182"/>
      <c r="K425" s="139" t="str">
        <f t="shared" si="34"/>
        <v/>
      </c>
      <c r="L425" s="139" t="str">
        <f t="shared" si="35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1"/>
        <v/>
      </c>
      <c r="D426" s="136" t="str">
        <f t="shared" si="32"/>
        <v/>
      </c>
      <c r="E426" s="148"/>
      <c r="F426" s="188" t="str">
        <f t="shared" si="33"/>
        <v/>
      </c>
      <c r="G426" s="182"/>
      <c r="H426" s="182"/>
      <c r="I426" s="182"/>
      <c r="K426" s="139" t="str">
        <f t="shared" si="34"/>
        <v/>
      </c>
      <c r="L426" s="139" t="str">
        <f t="shared" si="35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1"/>
        <v/>
      </c>
      <c r="D427" s="136" t="str">
        <f t="shared" si="32"/>
        <v/>
      </c>
      <c r="E427" s="148"/>
      <c r="F427" s="188" t="str">
        <f t="shared" si="33"/>
        <v/>
      </c>
      <c r="G427" s="182"/>
      <c r="H427" s="182"/>
      <c r="I427" s="182"/>
      <c r="K427" s="139" t="str">
        <f t="shared" si="34"/>
        <v/>
      </c>
      <c r="L427" s="139" t="str">
        <f t="shared" si="35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1"/>
        <v/>
      </c>
      <c r="D428" s="136" t="str">
        <f t="shared" si="32"/>
        <v/>
      </c>
      <c r="E428" s="148"/>
      <c r="F428" s="188" t="str">
        <f t="shared" si="33"/>
        <v/>
      </c>
      <c r="G428" s="182"/>
      <c r="H428" s="182"/>
      <c r="I428" s="182"/>
      <c r="K428" s="139" t="str">
        <f t="shared" si="34"/>
        <v/>
      </c>
      <c r="L428" s="139" t="str">
        <f t="shared" si="35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1"/>
        <v/>
      </c>
      <c r="D429" s="136" t="str">
        <f t="shared" si="32"/>
        <v/>
      </c>
      <c r="E429" s="148"/>
      <c r="F429" s="188" t="str">
        <f t="shared" si="33"/>
        <v/>
      </c>
      <c r="G429" s="182"/>
      <c r="H429" s="182"/>
      <c r="I429" s="182"/>
      <c r="K429" s="139" t="str">
        <f t="shared" si="34"/>
        <v/>
      </c>
      <c r="L429" s="139" t="str">
        <f t="shared" si="35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1"/>
        <v/>
      </c>
      <c r="D430" s="136" t="str">
        <f t="shared" si="32"/>
        <v/>
      </c>
      <c r="E430" s="148"/>
      <c r="F430" s="188" t="str">
        <f t="shared" si="33"/>
        <v/>
      </c>
      <c r="G430" s="182"/>
      <c r="H430" s="182"/>
      <c r="I430" s="182"/>
      <c r="K430" s="139" t="str">
        <f t="shared" si="34"/>
        <v/>
      </c>
      <c r="L430" s="139" t="str">
        <f t="shared" si="35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1"/>
        <v/>
      </c>
      <c r="D431" s="136" t="str">
        <f t="shared" si="32"/>
        <v/>
      </c>
      <c r="E431" s="148"/>
      <c r="F431" s="188" t="str">
        <f t="shared" si="33"/>
        <v/>
      </c>
      <c r="G431" s="182"/>
      <c r="H431" s="182"/>
      <c r="I431" s="182"/>
      <c r="K431" s="139" t="str">
        <f t="shared" si="34"/>
        <v/>
      </c>
      <c r="L431" s="139" t="str">
        <f t="shared" si="35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1"/>
        <v/>
      </c>
      <c r="D432" s="136" t="str">
        <f t="shared" si="32"/>
        <v/>
      </c>
      <c r="E432" s="148"/>
      <c r="F432" s="188" t="str">
        <f t="shared" si="33"/>
        <v/>
      </c>
      <c r="G432" s="182"/>
      <c r="H432" s="182"/>
      <c r="I432" s="182"/>
      <c r="K432" s="139" t="str">
        <f t="shared" si="34"/>
        <v/>
      </c>
      <c r="L432" s="139" t="str">
        <f t="shared" si="35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1"/>
        <v/>
      </c>
      <c r="D433" s="136" t="str">
        <f t="shared" si="32"/>
        <v/>
      </c>
      <c r="E433" s="148"/>
      <c r="F433" s="188" t="str">
        <f t="shared" si="33"/>
        <v/>
      </c>
      <c r="G433" s="182"/>
      <c r="H433" s="182"/>
      <c r="I433" s="182"/>
      <c r="K433" s="139" t="str">
        <f t="shared" si="34"/>
        <v/>
      </c>
      <c r="L433" s="139" t="str">
        <f t="shared" si="35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1"/>
        <v/>
      </c>
      <c r="D434" s="136" t="str">
        <f t="shared" si="32"/>
        <v/>
      </c>
      <c r="E434" s="148"/>
      <c r="F434" s="188" t="str">
        <f t="shared" si="33"/>
        <v/>
      </c>
      <c r="G434" s="182"/>
      <c r="H434" s="182"/>
      <c r="I434" s="182"/>
      <c r="K434" s="139" t="str">
        <f t="shared" si="34"/>
        <v/>
      </c>
      <c r="L434" s="139" t="str">
        <f t="shared" si="35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1"/>
        <v/>
      </c>
      <c r="D435" s="136" t="str">
        <f t="shared" si="32"/>
        <v/>
      </c>
      <c r="E435" s="148"/>
      <c r="F435" s="188" t="str">
        <f t="shared" si="33"/>
        <v/>
      </c>
      <c r="G435" s="182"/>
      <c r="H435" s="182"/>
      <c r="I435" s="182"/>
      <c r="K435" s="139" t="str">
        <f t="shared" si="34"/>
        <v/>
      </c>
      <c r="L435" s="139" t="str">
        <f t="shared" si="35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1"/>
        <v/>
      </c>
      <c r="D436" s="136" t="str">
        <f t="shared" si="32"/>
        <v/>
      </c>
      <c r="E436" s="148"/>
      <c r="F436" s="188" t="str">
        <f t="shared" si="33"/>
        <v/>
      </c>
      <c r="G436" s="182"/>
      <c r="H436" s="182"/>
      <c r="I436" s="182"/>
      <c r="K436" s="139" t="str">
        <f t="shared" si="34"/>
        <v/>
      </c>
      <c r="L436" s="139" t="str">
        <f t="shared" si="35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1"/>
        <v/>
      </c>
      <c r="D437" s="136" t="str">
        <f t="shared" si="32"/>
        <v/>
      </c>
      <c r="E437" s="148"/>
      <c r="F437" s="188" t="str">
        <f t="shared" si="33"/>
        <v/>
      </c>
      <c r="G437" s="182"/>
      <c r="H437" s="182"/>
      <c r="I437" s="182"/>
      <c r="K437" s="139" t="str">
        <f t="shared" si="34"/>
        <v/>
      </c>
      <c r="L437" s="139" t="str">
        <f t="shared" si="35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1"/>
        <v/>
      </c>
      <c r="D438" s="136" t="str">
        <f t="shared" si="32"/>
        <v/>
      </c>
      <c r="E438" s="148"/>
      <c r="F438" s="188" t="str">
        <f t="shared" si="33"/>
        <v/>
      </c>
      <c r="G438" s="182"/>
      <c r="H438" s="182"/>
      <c r="I438" s="182"/>
      <c r="K438" s="139" t="str">
        <f t="shared" si="34"/>
        <v/>
      </c>
      <c r="L438" s="139" t="str">
        <f t="shared" si="35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1"/>
        <v/>
      </c>
      <c r="D439" s="136" t="str">
        <f t="shared" si="32"/>
        <v/>
      </c>
      <c r="E439" s="148"/>
      <c r="F439" s="188" t="str">
        <f t="shared" si="33"/>
        <v/>
      </c>
      <c r="G439" s="182"/>
      <c r="H439" s="182"/>
      <c r="I439" s="182"/>
      <c r="K439" s="139" t="str">
        <f t="shared" si="34"/>
        <v/>
      </c>
      <c r="L439" s="139" t="str">
        <f t="shared" si="35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1"/>
        <v/>
      </c>
      <c r="D440" s="136" t="str">
        <f t="shared" si="32"/>
        <v/>
      </c>
      <c r="E440" s="148"/>
      <c r="F440" s="188" t="str">
        <f t="shared" si="33"/>
        <v/>
      </c>
      <c r="G440" s="182"/>
      <c r="H440" s="182"/>
      <c r="I440" s="182"/>
      <c r="K440" s="139" t="str">
        <f t="shared" si="34"/>
        <v/>
      </c>
      <c r="L440" s="139" t="str">
        <f t="shared" si="35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1"/>
        <v/>
      </c>
      <c r="D441" s="136" t="str">
        <f t="shared" si="32"/>
        <v/>
      </c>
      <c r="E441" s="148"/>
      <c r="F441" s="188" t="str">
        <f t="shared" si="33"/>
        <v/>
      </c>
      <c r="G441" s="182"/>
      <c r="H441" s="182"/>
      <c r="I441" s="182"/>
      <c r="K441" s="139" t="str">
        <f t="shared" si="34"/>
        <v/>
      </c>
      <c r="L441" s="139" t="str">
        <f t="shared" si="35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1"/>
        <v/>
      </c>
      <c r="D442" s="136" t="str">
        <f t="shared" si="32"/>
        <v/>
      </c>
      <c r="E442" s="148"/>
      <c r="F442" s="188" t="str">
        <f t="shared" si="33"/>
        <v/>
      </c>
      <c r="G442" s="182"/>
      <c r="H442" s="182"/>
      <c r="I442" s="182"/>
      <c r="K442" s="139" t="str">
        <f t="shared" si="34"/>
        <v/>
      </c>
      <c r="L442" s="139" t="str">
        <f t="shared" si="35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1"/>
        <v/>
      </c>
      <c r="D443" s="136" t="str">
        <f t="shared" si="32"/>
        <v/>
      </c>
      <c r="E443" s="148"/>
      <c r="F443" s="188" t="str">
        <f t="shared" si="33"/>
        <v/>
      </c>
      <c r="G443" s="182"/>
      <c r="H443" s="182"/>
      <c r="I443" s="182"/>
      <c r="K443" s="139" t="str">
        <f t="shared" si="34"/>
        <v/>
      </c>
      <c r="L443" s="139" t="str">
        <f t="shared" si="35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1"/>
        <v/>
      </c>
      <c r="D444" s="136" t="str">
        <f t="shared" si="32"/>
        <v/>
      </c>
      <c r="E444" s="148"/>
      <c r="F444" s="188" t="str">
        <f t="shared" si="33"/>
        <v/>
      </c>
      <c r="G444" s="182"/>
      <c r="H444" s="182"/>
      <c r="I444" s="182"/>
      <c r="K444" s="139" t="str">
        <f t="shared" si="34"/>
        <v/>
      </c>
      <c r="L444" s="139" t="str">
        <f t="shared" si="35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1"/>
        <v/>
      </c>
      <c r="D445" s="136" t="str">
        <f t="shared" si="32"/>
        <v/>
      </c>
      <c r="E445" s="148"/>
      <c r="F445" s="188" t="str">
        <f t="shared" si="33"/>
        <v/>
      </c>
      <c r="G445" s="182"/>
      <c r="H445" s="182"/>
      <c r="I445" s="182"/>
      <c r="K445" s="139" t="str">
        <f t="shared" si="34"/>
        <v/>
      </c>
      <c r="L445" s="139" t="str">
        <f t="shared" si="35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1"/>
        <v/>
      </c>
      <c r="D446" s="136" t="str">
        <f t="shared" si="32"/>
        <v/>
      </c>
      <c r="E446" s="148"/>
      <c r="F446" s="188" t="str">
        <f t="shared" si="33"/>
        <v/>
      </c>
      <c r="G446" s="182"/>
      <c r="H446" s="182"/>
      <c r="I446" s="182"/>
      <c r="K446" s="139" t="str">
        <f t="shared" si="34"/>
        <v/>
      </c>
      <c r="L446" s="139" t="str">
        <f t="shared" si="35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1"/>
        <v/>
      </c>
      <c r="D447" s="136" t="str">
        <f t="shared" si="32"/>
        <v/>
      </c>
      <c r="E447" s="148"/>
      <c r="F447" s="188" t="str">
        <f t="shared" si="33"/>
        <v/>
      </c>
      <c r="G447" s="182"/>
      <c r="H447" s="182"/>
      <c r="I447" s="182"/>
      <c r="K447" s="139" t="str">
        <f t="shared" si="34"/>
        <v/>
      </c>
      <c r="L447" s="139" t="str">
        <f t="shared" si="35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1"/>
        <v/>
      </c>
      <c r="D448" s="136" t="str">
        <f t="shared" si="32"/>
        <v/>
      </c>
      <c r="E448" s="148"/>
      <c r="F448" s="188" t="str">
        <f t="shared" si="33"/>
        <v/>
      </c>
      <c r="G448" s="182"/>
      <c r="H448" s="182"/>
      <c r="I448" s="182"/>
      <c r="K448" s="139" t="str">
        <f t="shared" si="34"/>
        <v/>
      </c>
      <c r="L448" s="139" t="str">
        <f t="shared" si="35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1"/>
        <v/>
      </c>
      <c r="D449" s="136" t="str">
        <f t="shared" si="32"/>
        <v/>
      </c>
      <c r="E449" s="148"/>
      <c r="F449" s="188" t="str">
        <f t="shared" si="33"/>
        <v/>
      </c>
      <c r="G449" s="182"/>
      <c r="H449" s="182"/>
      <c r="I449" s="182"/>
      <c r="K449" s="139" t="str">
        <f t="shared" si="34"/>
        <v/>
      </c>
      <c r="L449" s="139" t="str">
        <f t="shared" si="35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1"/>
        <v/>
      </c>
      <c r="D450" s="136" t="str">
        <f t="shared" si="32"/>
        <v/>
      </c>
      <c r="E450" s="148"/>
      <c r="F450" s="188" t="str">
        <f t="shared" si="33"/>
        <v/>
      </c>
      <c r="G450" s="182"/>
      <c r="H450" s="182"/>
      <c r="I450" s="182"/>
      <c r="K450" s="139" t="str">
        <f t="shared" si="34"/>
        <v/>
      </c>
      <c r="L450" s="139" t="str">
        <f t="shared" si="35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1"/>
        <v/>
      </c>
      <c r="D451" s="136" t="str">
        <f t="shared" si="32"/>
        <v/>
      </c>
      <c r="E451" s="148"/>
      <c r="F451" s="188" t="str">
        <f t="shared" si="33"/>
        <v/>
      </c>
      <c r="G451" s="182"/>
      <c r="H451" s="182"/>
      <c r="I451" s="182"/>
      <c r="K451" s="139" t="str">
        <f t="shared" si="34"/>
        <v/>
      </c>
      <c r="L451" s="139" t="str">
        <f t="shared" si="35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6">IFERROR(VLOOKUP(E452,$Q$6:$T$105,3,FALSE),"")</f>
        <v/>
      </c>
      <c r="D452" s="136" t="str">
        <f t="shared" ref="D452:D501" si="37">IFERROR(VLOOKUP(E452,$Q$6:$T$105,4,FALSE),"")</f>
        <v/>
      </c>
      <c r="E452" s="148"/>
      <c r="F452" s="188" t="str">
        <f t="shared" ref="F452:F501" si="38">IFERROR(VLOOKUP(E452,$Q$6:$T$105,2,FALSE),"")</f>
        <v/>
      </c>
      <c r="G452" s="182"/>
      <c r="H452" s="182"/>
      <c r="I452" s="182"/>
      <c r="K452" s="139" t="str">
        <f t="shared" ref="K452:K501" si="39">LEFT(E452,3)</f>
        <v/>
      </c>
      <c r="L452" s="139" t="str">
        <f t="shared" ref="L452:L501" si="40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6"/>
        <v/>
      </c>
      <c r="D453" s="136" t="str">
        <f t="shared" si="37"/>
        <v/>
      </c>
      <c r="E453" s="148"/>
      <c r="F453" s="188" t="str">
        <f t="shared" si="38"/>
        <v/>
      </c>
      <c r="G453" s="182"/>
      <c r="H453" s="182"/>
      <c r="I453" s="182"/>
      <c r="K453" s="139" t="str">
        <f t="shared" si="39"/>
        <v/>
      </c>
      <c r="L453" s="139" t="str">
        <f t="shared" si="40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6"/>
        <v/>
      </c>
      <c r="D454" s="136" t="str">
        <f t="shared" si="37"/>
        <v/>
      </c>
      <c r="E454" s="148"/>
      <c r="F454" s="188" t="str">
        <f t="shared" si="38"/>
        <v/>
      </c>
      <c r="G454" s="182"/>
      <c r="H454" s="182"/>
      <c r="I454" s="182"/>
      <c r="K454" s="139" t="str">
        <f t="shared" si="39"/>
        <v/>
      </c>
      <c r="L454" s="139" t="str">
        <f t="shared" si="40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6"/>
        <v/>
      </c>
      <c r="D455" s="136" t="str">
        <f t="shared" si="37"/>
        <v/>
      </c>
      <c r="E455" s="148"/>
      <c r="F455" s="188" t="str">
        <f t="shared" si="38"/>
        <v/>
      </c>
      <c r="G455" s="182"/>
      <c r="H455" s="182"/>
      <c r="I455" s="182"/>
      <c r="K455" s="139" t="str">
        <f t="shared" si="39"/>
        <v/>
      </c>
      <c r="L455" s="139" t="str">
        <f t="shared" si="40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6"/>
        <v/>
      </c>
      <c r="D456" s="136" t="str">
        <f t="shared" si="37"/>
        <v/>
      </c>
      <c r="E456" s="148"/>
      <c r="F456" s="188" t="str">
        <f t="shared" si="38"/>
        <v/>
      </c>
      <c r="G456" s="182"/>
      <c r="H456" s="182"/>
      <c r="I456" s="182"/>
      <c r="K456" s="139" t="str">
        <f t="shared" si="39"/>
        <v/>
      </c>
      <c r="L456" s="139" t="str">
        <f t="shared" si="40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6"/>
        <v/>
      </c>
      <c r="D457" s="136" t="str">
        <f t="shared" si="37"/>
        <v/>
      </c>
      <c r="E457" s="148"/>
      <c r="F457" s="188" t="str">
        <f t="shared" si="38"/>
        <v/>
      </c>
      <c r="G457" s="182"/>
      <c r="H457" s="182"/>
      <c r="I457" s="182"/>
      <c r="K457" s="139" t="str">
        <f t="shared" si="39"/>
        <v/>
      </c>
      <c r="L457" s="139" t="str">
        <f t="shared" si="40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6"/>
        <v/>
      </c>
      <c r="D458" s="136" t="str">
        <f t="shared" si="37"/>
        <v/>
      </c>
      <c r="E458" s="148"/>
      <c r="F458" s="188" t="str">
        <f t="shared" si="38"/>
        <v/>
      </c>
      <c r="G458" s="182"/>
      <c r="H458" s="182"/>
      <c r="I458" s="182"/>
      <c r="K458" s="139" t="str">
        <f t="shared" si="39"/>
        <v/>
      </c>
      <c r="L458" s="139" t="str">
        <f t="shared" si="40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6"/>
        <v/>
      </c>
      <c r="D459" s="136" t="str">
        <f t="shared" si="37"/>
        <v/>
      </c>
      <c r="E459" s="148"/>
      <c r="F459" s="188" t="str">
        <f t="shared" si="38"/>
        <v/>
      </c>
      <c r="G459" s="182"/>
      <c r="H459" s="182"/>
      <c r="I459" s="182"/>
      <c r="K459" s="139" t="str">
        <f t="shared" si="39"/>
        <v/>
      </c>
      <c r="L459" s="139" t="str">
        <f t="shared" si="40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6"/>
        <v/>
      </c>
      <c r="D460" s="136" t="str">
        <f t="shared" si="37"/>
        <v/>
      </c>
      <c r="E460" s="148"/>
      <c r="F460" s="188" t="str">
        <f t="shared" si="38"/>
        <v/>
      </c>
      <c r="G460" s="182"/>
      <c r="H460" s="182"/>
      <c r="I460" s="182"/>
      <c r="K460" s="139" t="str">
        <f t="shared" si="39"/>
        <v/>
      </c>
      <c r="L460" s="139" t="str">
        <f t="shared" si="40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6"/>
        <v/>
      </c>
      <c r="D461" s="136" t="str">
        <f t="shared" si="37"/>
        <v/>
      </c>
      <c r="E461" s="148"/>
      <c r="F461" s="188" t="str">
        <f t="shared" si="38"/>
        <v/>
      </c>
      <c r="G461" s="182"/>
      <c r="H461" s="182"/>
      <c r="I461" s="182"/>
      <c r="K461" s="139" t="str">
        <f t="shared" si="39"/>
        <v/>
      </c>
      <c r="L461" s="139" t="str">
        <f t="shared" si="40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6"/>
        <v/>
      </c>
      <c r="D462" s="136" t="str">
        <f t="shared" si="37"/>
        <v/>
      </c>
      <c r="E462" s="148"/>
      <c r="F462" s="188" t="str">
        <f t="shared" si="38"/>
        <v/>
      </c>
      <c r="G462" s="182"/>
      <c r="H462" s="182"/>
      <c r="I462" s="182"/>
      <c r="K462" s="139" t="str">
        <f t="shared" si="39"/>
        <v/>
      </c>
      <c r="L462" s="139" t="str">
        <f t="shared" si="40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6"/>
        <v/>
      </c>
      <c r="D463" s="136" t="str">
        <f t="shared" si="37"/>
        <v/>
      </c>
      <c r="E463" s="148"/>
      <c r="F463" s="188" t="str">
        <f t="shared" si="38"/>
        <v/>
      </c>
      <c r="G463" s="182"/>
      <c r="H463" s="182"/>
      <c r="I463" s="182"/>
      <c r="K463" s="139" t="str">
        <f t="shared" si="39"/>
        <v/>
      </c>
      <c r="L463" s="139" t="str">
        <f t="shared" si="40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6"/>
        <v/>
      </c>
      <c r="D464" s="136" t="str">
        <f t="shared" si="37"/>
        <v/>
      </c>
      <c r="E464" s="148"/>
      <c r="F464" s="188" t="str">
        <f t="shared" si="38"/>
        <v/>
      </c>
      <c r="G464" s="182"/>
      <c r="H464" s="182"/>
      <c r="I464" s="182"/>
      <c r="K464" s="139" t="str">
        <f t="shared" si="39"/>
        <v/>
      </c>
      <c r="L464" s="139" t="str">
        <f t="shared" si="40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6"/>
        <v/>
      </c>
      <c r="D465" s="136" t="str">
        <f t="shared" si="37"/>
        <v/>
      </c>
      <c r="E465" s="148"/>
      <c r="F465" s="188" t="str">
        <f t="shared" si="38"/>
        <v/>
      </c>
      <c r="G465" s="182"/>
      <c r="H465" s="182"/>
      <c r="I465" s="182"/>
      <c r="K465" s="139" t="str">
        <f t="shared" si="39"/>
        <v/>
      </c>
      <c r="L465" s="139" t="str">
        <f t="shared" si="40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6"/>
        <v/>
      </c>
      <c r="D466" s="136" t="str">
        <f t="shared" si="37"/>
        <v/>
      </c>
      <c r="E466" s="148"/>
      <c r="F466" s="188" t="str">
        <f t="shared" si="38"/>
        <v/>
      </c>
      <c r="G466" s="182"/>
      <c r="H466" s="182"/>
      <c r="I466" s="182"/>
      <c r="K466" s="139" t="str">
        <f t="shared" si="39"/>
        <v/>
      </c>
      <c r="L466" s="139" t="str">
        <f t="shared" si="40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6"/>
        <v/>
      </c>
      <c r="D467" s="136" t="str">
        <f t="shared" si="37"/>
        <v/>
      </c>
      <c r="E467" s="148"/>
      <c r="F467" s="188" t="str">
        <f t="shared" si="38"/>
        <v/>
      </c>
      <c r="G467" s="182"/>
      <c r="H467" s="182"/>
      <c r="I467" s="182"/>
      <c r="K467" s="139" t="str">
        <f t="shared" si="39"/>
        <v/>
      </c>
      <c r="L467" s="139" t="str">
        <f t="shared" si="40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6"/>
        <v/>
      </c>
      <c r="D468" s="136" t="str">
        <f t="shared" si="37"/>
        <v/>
      </c>
      <c r="E468" s="148"/>
      <c r="F468" s="188" t="str">
        <f t="shared" si="38"/>
        <v/>
      </c>
      <c r="G468" s="182"/>
      <c r="H468" s="182"/>
      <c r="I468" s="182"/>
      <c r="K468" s="139" t="str">
        <f t="shared" si="39"/>
        <v/>
      </c>
      <c r="L468" s="139" t="str">
        <f t="shared" si="40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6"/>
        <v/>
      </c>
      <c r="D469" s="136" t="str">
        <f t="shared" si="37"/>
        <v/>
      </c>
      <c r="E469" s="148"/>
      <c r="F469" s="188" t="str">
        <f t="shared" si="38"/>
        <v/>
      </c>
      <c r="G469" s="182"/>
      <c r="H469" s="182"/>
      <c r="I469" s="182"/>
      <c r="K469" s="139" t="str">
        <f t="shared" si="39"/>
        <v/>
      </c>
      <c r="L469" s="139" t="str">
        <f t="shared" si="40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6"/>
        <v/>
      </c>
      <c r="D470" s="136" t="str">
        <f t="shared" si="37"/>
        <v/>
      </c>
      <c r="E470" s="148"/>
      <c r="F470" s="188" t="str">
        <f t="shared" si="38"/>
        <v/>
      </c>
      <c r="G470" s="182"/>
      <c r="H470" s="182"/>
      <c r="I470" s="182"/>
      <c r="K470" s="139" t="str">
        <f t="shared" si="39"/>
        <v/>
      </c>
      <c r="L470" s="139" t="str">
        <f t="shared" si="40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6"/>
        <v/>
      </c>
      <c r="D471" s="136" t="str">
        <f t="shared" si="37"/>
        <v/>
      </c>
      <c r="E471" s="148"/>
      <c r="F471" s="188" t="str">
        <f t="shared" si="38"/>
        <v/>
      </c>
      <c r="G471" s="182"/>
      <c r="H471" s="182"/>
      <c r="I471" s="182"/>
      <c r="K471" s="139" t="str">
        <f t="shared" si="39"/>
        <v/>
      </c>
      <c r="L471" s="139" t="str">
        <f t="shared" si="40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6"/>
        <v/>
      </c>
      <c r="D472" s="136" t="str">
        <f t="shared" si="37"/>
        <v/>
      </c>
      <c r="E472" s="148"/>
      <c r="F472" s="188" t="str">
        <f t="shared" si="38"/>
        <v/>
      </c>
      <c r="G472" s="182"/>
      <c r="H472" s="182"/>
      <c r="I472" s="182"/>
      <c r="K472" s="139" t="str">
        <f t="shared" si="39"/>
        <v/>
      </c>
      <c r="L472" s="139" t="str">
        <f t="shared" si="40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6"/>
        <v/>
      </c>
      <c r="D473" s="136" t="str">
        <f t="shared" si="37"/>
        <v/>
      </c>
      <c r="E473" s="148"/>
      <c r="F473" s="188" t="str">
        <f t="shared" si="38"/>
        <v/>
      </c>
      <c r="G473" s="182"/>
      <c r="H473" s="182"/>
      <c r="I473" s="182"/>
      <c r="K473" s="139" t="str">
        <f t="shared" si="39"/>
        <v/>
      </c>
      <c r="L473" s="139" t="str">
        <f t="shared" si="40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6"/>
        <v/>
      </c>
      <c r="D474" s="136" t="str">
        <f t="shared" si="37"/>
        <v/>
      </c>
      <c r="E474" s="148"/>
      <c r="F474" s="188" t="str">
        <f t="shared" si="38"/>
        <v/>
      </c>
      <c r="G474" s="182"/>
      <c r="H474" s="182"/>
      <c r="I474" s="182"/>
      <c r="K474" s="139" t="str">
        <f t="shared" si="39"/>
        <v/>
      </c>
      <c r="L474" s="139" t="str">
        <f t="shared" si="40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6"/>
        <v/>
      </c>
      <c r="D475" s="136" t="str">
        <f t="shared" si="37"/>
        <v/>
      </c>
      <c r="E475" s="148"/>
      <c r="F475" s="188" t="str">
        <f t="shared" si="38"/>
        <v/>
      </c>
      <c r="G475" s="182"/>
      <c r="H475" s="182"/>
      <c r="I475" s="182"/>
      <c r="K475" s="139" t="str">
        <f t="shared" si="39"/>
        <v/>
      </c>
      <c r="L475" s="139" t="str">
        <f t="shared" si="40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6"/>
        <v/>
      </c>
      <c r="D476" s="136" t="str">
        <f t="shared" si="37"/>
        <v/>
      </c>
      <c r="E476" s="148"/>
      <c r="F476" s="188" t="str">
        <f t="shared" si="38"/>
        <v/>
      </c>
      <c r="G476" s="182"/>
      <c r="H476" s="182"/>
      <c r="I476" s="182"/>
      <c r="K476" s="139" t="str">
        <f t="shared" si="39"/>
        <v/>
      </c>
      <c r="L476" s="139" t="str">
        <f t="shared" si="40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6"/>
        <v/>
      </c>
      <c r="D477" s="136" t="str">
        <f t="shared" si="37"/>
        <v/>
      </c>
      <c r="E477" s="148"/>
      <c r="F477" s="188" t="str">
        <f t="shared" si="38"/>
        <v/>
      </c>
      <c r="G477" s="182"/>
      <c r="H477" s="182"/>
      <c r="I477" s="182"/>
      <c r="K477" s="139" t="str">
        <f t="shared" si="39"/>
        <v/>
      </c>
      <c r="L477" s="139" t="str">
        <f t="shared" si="40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6"/>
        <v/>
      </c>
      <c r="D478" s="136" t="str">
        <f t="shared" si="37"/>
        <v/>
      </c>
      <c r="E478" s="148"/>
      <c r="F478" s="188" t="str">
        <f t="shared" si="38"/>
        <v/>
      </c>
      <c r="G478" s="182"/>
      <c r="H478" s="182"/>
      <c r="I478" s="182"/>
      <c r="K478" s="139" t="str">
        <f t="shared" si="39"/>
        <v/>
      </c>
      <c r="L478" s="139" t="str">
        <f t="shared" si="40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6"/>
        <v/>
      </c>
      <c r="D479" s="136" t="str">
        <f t="shared" si="37"/>
        <v/>
      </c>
      <c r="E479" s="148"/>
      <c r="F479" s="188" t="str">
        <f t="shared" si="38"/>
        <v/>
      </c>
      <c r="G479" s="182"/>
      <c r="H479" s="182"/>
      <c r="I479" s="182"/>
      <c r="K479" s="139" t="str">
        <f t="shared" si="39"/>
        <v/>
      </c>
      <c r="L479" s="139" t="str">
        <f t="shared" si="40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6"/>
        <v/>
      </c>
      <c r="D480" s="136" t="str">
        <f t="shared" si="37"/>
        <v/>
      </c>
      <c r="E480" s="148"/>
      <c r="F480" s="188" t="str">
        <f t="shared" si="38"/>
        <v/>
      </c>
      <c r="G480" s="182"/>
      <c r="H480" s="182"/>
      <c r="I480" s="182"/>
      <c r="K480" s="139" t="str">
        <f t="shared" si="39"/>
        <v/>
      </c>
      <c r="L480" s="139" t="str">
        <f t="shared" si="40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6"/>
        <v/>
      </c>
      <c r="D481" s="136" t="str">
        <f t="shared" si="37"/>
        <v/>
      </c>
      <c r="E481" s="148"/>
      <c r="F481" s="188" t="str">
        <f t="shared" si="38"/>
        <v/>
      </c>
      <c r="G481" s="182"/>
      <c r="H481" s="182"/>
      <c r="I481" s="182"/>
      <c r="K481" s="139" t="str">
        <f t="shared" si="39"/>
        <v/>
      </c>
      <c r="L481" s="139" t="str">
        <f t="shared" si="40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6"/>
        <v/>
      </c>
      <c r="D482" s="136" t="str">
        <f t="shared" si="37"/>
        <v/>
      </c>
      <c r="E482" s="148"/>
      <c r="F482" s="188" t="str">
        <f t="shared" si="38"/>
        <v/>
      </c>
      <c r="G482" s="182"/>
      <c r="H482" s="182"/>
      <c r="I482" s="182"/>
      <c r="K482" s="139" t="str">
        <f t="shared" si="39"/>
        <v/>
      </c>
      <c r="L482" s="139" t="str">
        <f t="shared" si="40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6"/>
        <v/>
      </c>
      <c r="D483" s="136" t="str">
        <f t="shared" si="37"/>
        <v/>
      </c>
      <c r="E483" s="148"/>
      <c r="F483" s="188" t="str">
        <f t="shared" si="38"/>
        <v/>
      </c>
      <c r="G483" s="182"/>
      <c r="H483" s="182"/>
      <c r="I483" s="182"/>
      <c r="K483" s="139" t="str">
        <f t="shared" si="39"/>
        <v/>
      </c>
      <c r="L483" s="139" t="str">
        <f t="shared" si="40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6"/>
        <v/>
      </c>
      <c r="D484" s="136" t="str">
        <f t="shared" si="37"/>
        <v/>
      </c>
      <c r="E484" s="148"/>
      <c r="F484" s="188" t="str">
        <f t="shared" si="38"/>
        <v/>
      </c>
      <c r="G484" s="182"/>
      <c r="H484" s="182"/>
      <c r="I484" s="182"/>
      <c r="K484" s="139" t="str">
        <f t="shared" si="39"/>
        <v/>
      </c>
      <c r="L484" s="139" t="str">
        <f t="shared" si="40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6"/>
        <v/>
      </c>
      <c r="D485" s="136" t="str">
        <f t="shared" si="37"/>
        <v/>
      </c>
      <c r="E485" s="148"/>
      <c r="F485" s="188" t="str">
        <f t="shared" si="38"/>
        <v/>
      </c>
      <c r="G485" s="182"/>
      <c r="H485" s="182"/>
      <c r="I485" s="182"/>
      <c r="K485" s="139" t="str">
        <f t="shared" si="39"/>
        <v/>
      </c>
      <c r="L485" s="139" t="str">
        <f t="shared" si="40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6"/>
        <v/>
      </c>
      <c r="D486" s="136" t="str">
        <f t="shared" si="37"/>
        <v/>
      </c>
      <c r="E486" s="148"/>
      <c r="F486" s="188" t="str">
        <f t="shared" si="38"/>
        <v/>
      </c>
      <c r="G486" s="182"/>
      <c r="H486" s="182"/>
      <c r="I486" s="182"/>
      <c r="K486" s="139" t="str">
        <f t="shared" si="39"/>
        <v/>
      </c>
      <c r="L486" s="139" t="str">
        <f t="shared" si="40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6"/>
        <v/>
      </c>
      <c r="D487" s="136" t="str">
        <f t="shared" si="37"/>
        <v/>
      </c>
      <c r="E487" s="148"/>
      <c r="F487" s="188" t="str">
        <f t="shared" si="38"/>
        <v/>
      </c>
      <c r="G487" s="182"/>
      <c r="H487" s="182"/>
      <c r="I487" s="182"/>
      <c r="K487" s="139" t="str">
        <f t="shared" si="39"/>
        <v/>
      </c>
      <c r="L487" s="139" t="str">
        <f t="shared" si="40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6"/>
        <v/>
      </c>
      <c r="D488" s="136" t="str">
        <f t="shared" si="37"/>
        <v/>
      </c>
      <c r="E488" s="148"/>
      <c r="F488" s="188" t="str">
        <f t="shared" si="38"/>
        <v/>
      </c>
      <c r="G488" s="182"/>
      <c r="H488" s="182"/>
      <c r="I488" s="182"/>
      <c r="K488" s="139" t="str">
        <f t="shared" si="39"/>
        <v/>
      </c>
      <c r="L488" s="139" t="str">
        <f t="shared" si="40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6"/>
        <v/>
      </c>
      <c r="D489" s="136" t="str">
        <f t="shared" si="37"/>
        <v/>
      </c>
      <c r="E489" s="148"/>
      <c r="F489" s="188" t="str">
        <f t="shared" si="38"/>
        <v/>
      </c>
      <c r="G489" s="182"/>
      <c r="H489" s="182"/>
      <c r="I489" s="182"/>
      <c r="K489" s="139" t="str">
        <f t="shared" si="39"/>
        <v/>
      </c>
      <c r="L489" s="139" t="str">
        <f t="shared" si="40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6"/>
        <v/>
      </c>
      <c r="D490" s="136" t="str">
        <f t="shared" si="37"/>
        <v/>
      </c>
      <c r="E490" s="148"/>
      <c r="F490" s="188" t="str">
        <f t="shared" si="38"/>
        <v/>
      </c>
      <c r="G490" s="182"/>
      <c r="H490" s="182"/>
      <c r="I490" s="182"/>
      <c r="K490" s="139" t="str">
        <f t="shared" si="39"/>
        <v/>
      </c>
      <c r="L490" s="139" t="str">
        <f t="shared" si="40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6"/>
        <v/>
      </c>
      <c r="D491" s="136" t="str">
        <f t="shared" si="37"/>
        <v/>
      </c>
      <c r="E491" s="148"/>
      <c r="F491" s="188" t="str">
        <f t="shared" si="38"/>
        <v/>
      </c>
      <c r="G491" s="182"/>
      <c r="H491" s="182"/>
      <c r="I491" s="182"/>
      <c r="K491" s="139" t="str">
        <f t="shared" si="39"/>
        <v/>
      </c>
      <c r="L491" s="139" t="str">
        <f t="shared" si="40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6"/>
        <v/>
      </c>
      <c r="D492" s="136" t="str">
        <f t="shared" si="37"/>
        <v/>
      </c>
      <c r="E492" s="148"/>
      <c r="F492" s="188" t="str">
        <f t="shared" si="38"/>
        <v/>
      </c>
      <c r="G492" s="182"/>
      <c r="H492" s="182"/>
      <c r="I492" s="182"/>
      <c r="K492" s="139" t="str">
        <f t="shared" si="39"/>
        <v/>
      </c>
      <c r="L492" s="139" t="str">
        <f t="shared" si="40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6"/>
        <v/>
      </c>
      <c r="D493" s="136" t="str">
        <f t="shared" si="37"/>
        <v/>
      </c>
      <c r="E493" s="148"/>
      <c r="F493" s="188" t="str">
        <f t="shared" si="38"/>
        <v/>
      </c>
      <c r="G493" s="182"/>
      <c r="H493" s="182"/>
      <c r="I493" s="182"/>
      <c r="K493" s="139" t="str">
        <f t="shared" si="39"/>
        <v/>
      </c>
      <c r="L493" s="139" t="str">
        <f t="shared" si="40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6"/>
        <v/>
      </c>
      <c r="D494" s="136" t="str">
        <f t="shared" si="37"/>
        <v/>
      </c>
      <c r="E494" s="148"/>
      <c r="F494" s="188" t="str">
        <f t="shared" si="38"/>
        <v/>
      </c>
      <c r="G494" s="182"/>
      <c r="H494" s="182"/>
      <c r="I494" s="182"/>
      <c r="K494" s="139" t="str">
        <f t="shared" si="39"/>
        <v/>
      </c>
      <c r="L494" s="139" t="str">
        <f t="shared" si="40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6"/>
        <v/>
      </c>
      <c r="D495" s="136" t="str">
        <f t="shared" si="37"/>
        <v/>
      </c>
      <c r="E495" s="148"/>
      <c r="F495" s="188" t="str">
        <f t="shared" si="38"/>
        <v/>
      </c>
      <c r="G495" s="182"/>
      <c r="H495" s="182"/>
      <c r="I495" s="182"/>
      <c r="K495" s="139" t="str">
        <f t="shared" si="39"/>
        <v/>
      </c>
      <c r="L495" s="139" t="str">
        <f t="shared" si="40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6"/>
        <v/>
      </c>
      <c r="D496" s="136" t="str">
        <f t="shared" si="37"/>
        <v/>
      </c>
      <c r="E496" s="148"/>
      <c r="F496" s="188" t="str">
        <f t="shared" si="38"/>
        <v/>
      </c>
      <c r="G496" s="182"/>
      <c r="H496" s="182"/>
      <c r="I496" s="182"/>
      <c r="K496" s="139" t="str">
        <f t="shared" si="39"/>
        <v/>
      </c>
      <c r="L496" s="139" t="str">
        <f t="shared" si="40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6"/>
        <v/>
      </c>
      <c r="D497" s="136" t="str">
        <f t="shared" si="37"/>
        <v/>
      </c>
      <c r="E497" s="148"/>
      <c r="F497" s="188" t="str">
        <f t="shared" si="38"/>
        <v/>
      </c>
      <c r="G497" s="182"/>
      <c r="H497" s="182"/>
      <c r="I497" s="182"/>
      <c r="K497" s="139" t="str">
        <f t="shared" si="39"/>
        <v/>
      </c>
      <c r="L497" s="139" t="str">
        <f t="shared" si="40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6"/>
        <v/>
      </c>
      <c r="D498" s="136" t="str">
        <f t="shared" si="37"/>
        <v/>
      </c>
      <c r="E498" s="148"/>
      <c r="F498" s="188" t="str">
        <f t="shared" si="38"/>
        <v/>
      </c>
      <c r="G498" s="182"/>
      <c r="H498" s="182"/>
      <c r="I498" s="182"/>
      <c r="K498" s="139" t="str">
        <f t="shared" si="39"/>
        <v/>
      </c>
      <c r="L498" s="139" t="str">
        <f t="shared" si="40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6"/>
        <v/>
      </c>
      <c r="D499" s="136" t="str">
        <f t="shared" si="37"/>
        <v/>
      </c>
      <c r="E499" s="148"/>
      <c r="F499" s="188" t="str">
        <f t="shared" si="38"/>
        <v/>
      </c>
      <c r="G499" s="182"/>
      <c r="H499" s="182"/>
      <c r="I499" s="182"/>
      <c r="K499" s="139" t="str">
        <f t="shared" si="39"/>
        <v/>
      </c>
      <c r="L499" s="139" t="str">
        <f t="shared" si="40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6"/>
        <v/>
      </c>
      <c r="D500" s="136" t="str">
        <f t="shared" si="37"/>
        <v/>
      </c>
      <c r="E500" s="148"/>
      <c r="F500" s="188" t="str">
        <f t="shared" si="38"/>
        <v/>
      </c>
      <c r="G500" s="182"/>
      <c r="H500" s="182"/>
      <c r="I500" s="182"/>
      <c r="K500" s="139" t="str">
        <f t="shared" si="39"/>
        <v/>
      </c>
      <c r="L500" s="139" t="str">
        <f t="shared" si="40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6"/>
        <v/>
      </c>
      <c r="D501" s="136" t="str">
        <f t="shared" si="37"/>
        <v/>
      </c>
      <c r="E501" s="148"/>
      <c r="F501" s="188" t="str">
        <f t="shared" si="38"/>
        <v/>
      </c>
      <c r="G501" s="182"/>
      <c r="H501" s="182"/>
      <c r="I501" s="182"/>
      <c r="K501" s="139" t="str">
        <f t="shared" si="39"/>
        <v/>
      </c>
      <c r="L501" s="139" t="str">
        <f t="shared" si="40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xmlns:xlrd2="http://schemas.microsoft.com/office/spreadsheetml/2017/richdata2"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2"/>
  <sheetViews>
    <sheetView showGridLines="0" zoomScale="80" zoomScaleNormal="80" workbookViewId="0">
      <pane ySplit="2" topLeftCell="A95" activePane="bottomLeft" state="frozen"/>
      <selection pane="bottomLeft" activeCell="I39" sqref="I39:K107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85" t="s">
        <v>731</v>
      </c>
      <c r="B1" s="285"/>
      <c r="C1" s="285"/>
      <c r="D1" s="285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62</v>
      </c>
      <c r="H3" s="144" t="str">
        <f>IFERROR(VLOOKUP(G3,$X$6:$Y$297,2,FALSE),"")</f>
        <v>REDOVNA DJELATNOST SVEUČILIŠTA U RIJECI</v>
      </c>
      <c r="I3" s="182">
        <v>16854590</v>
      </c>
      <c r="J3" s="182">
        <v>16905160</v>
      </c>
      <c r="K3" s="182">
        <v>16982920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62</v>
      </c>
      <c r="H4" s="144" t="str">
        <f t="shared" ref="H4:H67" si="4">IFERROR(VLOOKUP(G4,$X$6:$Y$297,2,FALSE),"")</f>
        <v>REDOVNA DJELATNOST SVEUČILIŠTA U RIJECI</v>
      </c>
      <c r="I4" s="182">
        <v>439110</v>
      </c>
      <c r="J4" s="182">
        <v>440430</v>
      </c>
      <c r="K4" s="182">
        <v>442460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62</v>
      </c>
      <c r="H5" s="144" t="str">
        <f t="shared" si="4"/>
        <v>REDOVNA DJELATNOST SVEUČILIŠTA U RIJECI</v>
      </c>
      <c r="I5" s="182">
        <v>2764920</v>
      </c>
      <c r="J5" s="182">
        <v>2773210</v>
      </c>
      <c r="K5" s="182">
        <v>2785970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62</v>
      </c>
      <c r="H6" s="144" t="str">
        <f t="shared" si="4"/>
        <v>REDOVNA DJELATNOST SVEUČILIŠTA U RIJECI</v>
      </c>
      <c r="I6" s="182">
        <v>321430</v>
      </c>
      <c r="J6" s="182">
        <v>322390</v>
      </c>
      <c r="K6" s="182">
        <v>323870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62</v>
      </c>
      <c r="H7" s="144" t="str">
        <f t="shared" si="4"/>
        <v>REDOVNA DJELATNOST SVEUČILIŠTA U RIJECI</v>
      </c>
      <c r="I7" s="182">
        <v>27000</v>
      </c>
      <c r="J7" s="182">
        <v>27100</v>
      </c>
      <c r="K7" s="182">
        <v>27220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62</v>
      </c>
      <c r="H8" s="144" t="str">
        <f t="shared" si="4"/>
        <v>REDOVNA DJELATNOST SVEUČILIŠTA U RIJECI</v>
      </c>
      <c r="I8" s="182">
        <v>31333</v>
      </c>
      <c r="J8" s="182">
        <v>31430</v>
      </c>
      <c r="K8" s="182">
        <v>31570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3121</v>
      </c>
      <c r="F9" s="144" t="str">
        <f t="shared" si="3"/>
        <v>Ostali rashodi za zaposlene</v>
      </c>
      <c r="G9" s="183" t="s">
        <v>775</v>
      </c>
      <c r="H9" s="144" t="str">
        <f t="shared" si="4"/>
        <v>PROGRAMSKO FINANCIRANJE JAVNIH VISOKIH UČILIŠTA</v>
      </c>
      <c r="I9" s="182">
        <v>40000</v>
      </c>
      <c r="J9" s="182">
        <v>40000</v>
      </c>
      <c r="K9" s="182">
        <v>50000</v>
      </c>
      <c r="M9" s="139" t="str">
        <f t="shared" si="5"/>
        <v>312</v>
      </c>
      <c r="N9" s="139" t="str">
        <f t="shared" si="6"/>
        <v>31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3211</v>
      </c>
      <c r="F10" s="144" t="str">
        <f t="shared" si="3"/>
        <v>Službena putovanja</v>
      </c>
      <c r="G10" s="183" t="s">
        <v>775</v>
      </c>
      <c r="H10" s="144" t="str">
        <f t="shared" si="4"/>
        <v>PROGRAMSKO FINANCIRANJE JAVNIH VISOKIH UČILIŠTA</v>
      </c>
      <c r="I10" s="182">
        <v>30000</v>
      </c>
      <c r="J10" s="182">
        <v>30000</v>
      </c>
      <c r="K10" s="182">
        <v>30000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3213</v>
      </c>
      <c r="F11" s="144" t="str">
        <f t="shared" si="3"/>
        <v>Stručno usavršavanje zaposlenika</v>
      </c>
      <c r="G11" s="183" t="s">
        <v>775</v>
      </c>
      <c r="H11" s="144" t="str">
        <f t="shared" si="4"/>
        <v>PROGRAMSKO FINANCIRANJE JAVNIH VISOKIH UČILIŠTA</v>
      </c>
      <c r="I11" s="182">
        <v>50000</v>
      </c>
      <c r="J11" s="182">
        <v>100000</v>
      </c>
      <c r="K11" s="182">
        <v>100000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3221</v>
      </c>
      <c r="F12" s="144" t="str">
        <f t="shared" si="3"/>
        <v>Uredski materijal i ostali materijalni rashodi</v>
      </c>
      <c r="G12" s="183" t="s">
        <v>775</v>
      </c>
      <c r="H12" s="144" t="str">
        <f t="shared" si="4"/>
        <v>PROGRAMSKO FINANCIRANJE JAVNIH VISOKIH UČILIŠTA</v>
      </c>
      <c r="I12" s="182">
        <v>200000</v>
      </c>
      <c r="J12" s="182">
        <v>240000</v>
      </c>
      <c r="K12" s="182">
        <v>250000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3222</v>
      </c>
      <c r="F13" s="144" t="str">
        <f t="shared" si="3"/>
        <v>Materijal i sirovine</v>
      </c>
      <c r="G13" s="183" t="s">
        <v>775</v>
      </c>
      <c r="H13" s="144" t="str">
        <f t="shared" si="4"/>
        <v>PROGRAMSKO FINANCIRANJE JAVNIH VISOKIH UČILIŠTA</v>
      </c>
      <c r="I13" s="182">
        <v>20000</v>
      </c>
      <c r="J13" s="182">
        <v>20000</v>
      </c>
      <c r="K13" s="182">
        <v>20000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3223</v>
      </c>
      <c r="F14" s="144" t="str">
        <f t="shared" si="3"/>
        <v>Energija</v>
      </c>
      <c r="G14" s="183" t="s">
        <v>775</v>
      </c>
      <c r="H14" s="144" t="str">
        <f t="shared" si="4"/>
        <v>PROGRAMSKO FINANCIRANJE JAVNIH VISOKIH UČILIŠTA</v>
      </c>
      <c r="I14" s="182">
        <v>300000</v>
      </c>
      <c r="J14" s="182">
        <v>320000</v>
      </c>
      <c r="K14" s="182">
        <v>350000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3224</v>
      </c>
      <c r="F15" s="144" t="str">
        <f t="shared" si="3"/>
        <v>Materijal i dijelovi za tekuće i investicijsko održavanje</v>
      </c>
      <c r="G15" s="183" t="s">
        <v>775</v>
      </c>
      <c r="H15" s="144" t="str">
        <f t="shared" si="4"/>
        <v>PROGRAMSKO FINANCIRANJE JAVNIH VISOKIH UČILIŠTA</v>
      </c>
      <c r="I15" s="182">
        <v>40000</v>
      </c>
      <c r="J15" s="182">
        <v>45000</v>
      </c>
      <c r="K15" s="182">
        <v>45000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3225</v>
      </c>
      <c r="F16" s="144" t="str">
        <f t="shared" si="3"/>
        <v>Sitni inventar i auto gume</v>
      </c>
      <c r="G16" s="183" t="s">
        <v>775</v>
      </c>
      <c r="H16" s="144" t="str">
        <f t="shared" si="4"/>
        <v>PROGRAMSKO FINANCIRANJE JAVNIH VISOKIH UČILIŠTA</v>
      </c>
      <c r="I16" s="182">
        <v>13000</v>
      </c>
      <c r="J16" s="182">
        <v>13000</v>
      </c>
      <c r="K16" s="182">
        <v>20000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3227</v>
      </c>
      <c r="F17" s="144" t="str">
        <f t="shared" si="3"/>
        <v>Službena, radna i zaštitna odjeća i obuća</v>
      </c>
      <c r="G17" s="183" t="s">
        <v>775</v>
      </c>
      <c r="H17" s="144" t="str">
        <f t="shared" si="4"/>
        <v>PROGRAMSKO FINANCIRANJE JAVNIH VISOKIH UČILIŠTA</v>
      </c>
      <c r="I17" s="182">
        <v>5000</v>
      </c>
      <c r="J17" s="182">
        <v>5000</v>
      </c>
      <c r="K17" s="182">
        <v>5000</v>
      </c>
      <c r="M17" s="139" t="str">
        <f t="shared" si="5"/>
        <v>322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3231</v>
      </c>
      <c r="F18" s="144" t="str">
        <f t="shared" si="3"/>
        <v>Usluge telefona, pošte i prijevoza</v>
      </c>
      <c r="G18" s="183" t="s">
        <v>775</v>
      </c>
      <c r="H18" s="144" t="str">
        <f t="shared" si="4"/>
        <v>PROGRAMSKO FINANCIRANJE JAVNIH VISOKIH UČILIŠTA</v>
      </c>
      <c r="I18" s="182">
        <v>170000</v>
      </c>
      <c r="J18" s="182">
        <v>175000</v>
      </c>
      <c r="K18" s="182">
        <v>175000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3232</v>
      </c>
      <c r="F19" s="144" t="str">
        <f t="shared" si="3"/>
        <v>Usluge tekućeg i investicijskog održavanja</v>
      </c>
      <c r="G19" s="183" t="s">
        <v>775</v>
      </c>
      <c r="H19" s="144" t="str">
        <f t="shared" si="4"/>
        <v>PROGRAMSKO FINANCIRANJE JAVNIH VISOKIH UČILIŠTA</v>
      </c>
      <c r="I19" s="182">
        <v>150000</v>
      </c>
      <c r="J19" s="182">
        <v>70000</v>
      </c>
      <c r="K19" s="182">
        <v>70000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3233</v>
      </c>
      <c r="F20" s="144" t="str">
        <f t="shared" si="3"/>
        <v>Usluge promidžbe i informiranja</v>
      </c>
      <c r="G20" s="183" t="s">
        <v>775</v>
      </c>
      <c r="H20" s="144" t="str">
        <f t="shared" si="4"/>
        <v>PROGRAMSKO FINANCIRANJE JAVNIH VISOKIH UČILIŠTA</v>
      </c>
      <c r="I20" s="182">
        <v>60000</v>
      </c>
      <c r="J20" s="182">
        <v>60000</v>
      </c>
      <c r="K20" s="182">
        <v>60000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3234</v>
      </c>
      <c r="F21" s="144" t="str">
        <f t="shared" si="3"/>
        <v>Komunalne usluge</v>
      </c>
      <c r="G21" s="183" t="s">
        <v>775</v>
      </c>
      <c r="H21" s="144" t="str">
        <f t="shared" si="4"/>
        <v>PROGRAMSKO FINANCIRANJE JAVNIH VISOKIH UČILIŠTA</v>
      </c>
      <c r="I21" s="182">
        <v>100000</v>
      </c>
      <c r="J21" s="182">
        <v>110000</v>
      </c>
      <c r="K21" s="182">
        <v>120000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3235</v>
      </c>
      <c r="F22" s="144" t="str">
        <f t="shared" si="3"/>
        <v>Zakupnine i najamnine</v>
      </c>
      <c r="G22" s="183" t="s">
        <v>775</v>
      </c>
      <c r="H22" s="144" t="str">
        <f t="shared" si="4"/>
        <v>PROGRAMSKO FINANCIRANJE JAVNIH VISOKIH UČILIŠTA</v>
      </c>
      <c r="I22" s="182">
        <v>30000</v>
      </c>
      <c r="J22" s="182">
        <v>30000</v>
      </c>
      <c r="K22" s="182">
        <v>30000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3237</v>
      </c>
      <c r="F23" s="144" t="str">
        <f t="shared" si="3"/>
        <v>Intelektualne i osobne usluge</v>
      </c>
      <c r="G23" s="183" t="s">
        <v>775</v>
      </c>
      <c r="H23" s="144" t="str">
        <f t="shared" si="4"/>
        <v>PROGRAMSKO FINANCIRANJE JAVNIH VISOKIH UČILIŠTA</v>
      </c>
      <c r="I23" s="182">
        <v>130000</v>
      </c>
      <c r="J23" s="182">
        <v>130000</v>
      </c>
      <c r="K23" s="182">
        <v>130000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3238</v>
      </c>
      <c r="F24" s="144" t="str">
        <f t="shared" si="3"/>
        <v>Računalne usluge</v>
      </c>
      <c r="G24" s="183" t="s">
        <v>775</v>
      </c>
      <c r="H24" s="144" t="str">
        <f t="shared" si="4"/>
        <v>PROGRAMSKO FINANCIRANJE JAVNIH VISOKIH UČILIŠTA</v>
      </c>
      <c r="I24" s="182">
        <v>100000</v>
      </c>
      <c r="J24" s="182">
        <v>100000</v>
      </c>
      <c r="K24" s="182">
        <v>100000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3239</v>
      </c>
      <c r="F25" s="144" t="str">
        <f t="shared" si="3"/>
        <v>Ostale usluge</v>
      </c>
      <c r="G25" s="183" t="s">
        <v>775</v>
      </c>
      <c r="H25" s="144" t="str">
        <f t="shared" si="4"/>
        <v>PROGRAMSKO FINANCIRANJE JAVNIH VISOKIH UČILIŠTA</v>
      </c>
      <c r="I25" s="182">
        <v>55639</v>
      </c>
      <c r="J25" s="182">
        <v>55639</v>
      </c>
      <c r="K25" s="182">
        <v>55639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3292</v>
      </c>
      <c r="F26" s="144" t="str">
        <f t="shared" si="3"/>
        <v>Premije osiguranja</v>
      </c>
      <c r="G26" s="183" t="s">
        <v>775</v>
      </c>
      <c r="H26" s="144" t="str">
        <f t="shared" si="4"/>
        <v>PROGRAMSKO FINANCIRANJE JAVNIH VISOKIH UČILIŠTA</v>
      </c>
      <c r="I26" s="182">
        <v>100000</v>
      </c>
      <c r="J26" s="182">
        <v>120000</v>
      </c>
      <c r="K26" s="182">
        <v>120000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3294</v>
      </c>
      <c r="F27" s="144" t="str">
        <f t="shared" si="3"/>
        <v>Članarine i norme</v>
      </c>
      <c r="G27" s="183" t="s">
        <v>775</v>
      </c>
      <c r="H27" s="144" t="str">
        <f t="shared" si="4"/>
        <v>PROGRAMSKO FINANCIRANJE JAVNIH VISOKIH UČILIŠTA</v>
      </c>
      <c r="I27" s="182">
        <v>30000</v>
      </c>
      <c r="J27" s="182">
        <v>30000</v>
      </c>
      <c r="K27" s="182">
        <v>30000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3295</v>
      </c>
      <c r="F28" s="144" t="str">
        <f t="shared" si="3"/>
        <v>Pristojbe i naknade</v>
      </c>
      <c r="G28" s="183" t="s">
        <v>775</v>
      </c>
      <c r="H28" s="144" t="str">
        <f t="shared" si="4"/>
        <v>PROGRAMSKO FINANCIRANJE JAVNIH VISOKIH UČILIŠTA</v>
      </c>
      <c r="I28" s="182">
        <v>6000</v>
      </c>
      <c r="J28" s="182">
        <v>6000</v>
      </c>
      <c r="K28" s="182">
        <v>6000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3299</v>
      </c>
      <c r="F29" s="144" t="str">
        <f t="shared" si="3"/>
        <v>Ostali nespomenuti rashodi poslovanja</v>
      </c>
      <c r="G29" s="183" t="s">
        <v>775</v>
      </c>
      <c r="H29" s="144" t="str">
        <f t="shared" si="4"/>
        <v>PROGRAMSKO FINANCIRANJE JAVNIH VISOKIH UČILIŠTA</v>
      </c>
      <c r="I29" s="182">
        <v>10000</v>
      </c>
      <c r="J29" s="182">
        <v>10000</v>
      </c>
      <c r="K29" s="182">
        <v>10000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3431</v>
      </c>
      <c r="F30" s="144" t="str">
        <f t="shared" si="3"/>
        <v>Bankarske usluge i usluge platnog prometa</v>
      </c>
      <c r="G30" s="183" t="s">
        <v>775</v>
      </c>
      <c r="H30" s="144" t="str">
        <f t="shared" si="4"/>
        <v>PROGRAMSKO FINANCIRANJE JAVNIH VISOKIH UČILIŠTA</v>
      </c>
      <c r="I30" s="182">
        <v>18000</v>
      </c>
      <c r="J30" s="182">
        <v>18000</v>
      </c>
      <c r="K30" s="182">
        <v>18000</v>
      </c>
      <c r="M30" s="139" t="str">
        <f t="shared" si="5"/>
        <v>343</v>
      </c>
      <c r="N30" s="139" t="str">
        <f t="shared" si="6"/>
        <v>34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3432</v>
      </c>
      <c r="F31" s="144" t="str">
        <f t="shared" si="3"/>
        <v>Negativne tečajne razlike i razlike zbog primjene valutne kl</v>
      </c>
      <c r="G31" s="183" t="s">
        <v>775</v>
      </c>
      <c r="H31" s="144" t="str">
        <f t="shared" si="4"/>
        <v>PROGRAMSKO FINANCIRANJE JAVNIH VISOKIH UČILIŠTA</v>
      </c>
      <c r="I31" s="182">
        <v>2000</v>
      </c>
      <c r="J31" s="182">
        <v>2000</v>
      </c>
      <c r="K31" s="182">
        <v>2000</v>
      </c>
      <c r="M31" s="139" t="str">
        <f t="shared" si="5"/>
        <v>343</v>
      </c>
      <c r="N31" s="139" t="str">
        <f t="shared" si="6"/>
        <v>34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3715</v>
      </c>
      <c r="F32" s="144" t="str">
        <f t="shared" si="3"/>
        <v>Naknade građanima i kućanstvima na temelju osiguranja iz EU</v>
      </c>
      <c r="G32" s="183" t="s">
        <v>775</v>
      </c>
      <c r="H32" s="144" t="str">
        <f t="shared" si="4"/>
        <v>PROGRAMSKO FINANCIRANJE JAVNIH VISOKIH UČILIŠTA</v>
      </c>
      <c r="I32" s="182">
        <v>10000</v>
      </c>
      <c r="J32" s="182">
        <v>10000</v>
      </c>
      <c r="K32" s="182">
        <v>10000</v>
      </c>
      <c r="M32" s="139" t="str">
        <f t="shared" si="5"/>
        <v>371</v>
      </c>
      <c r="N32" s="139" t="str">
        <f t="shared" si="6"/>
        <v>37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3721</v>
      </c>
      <c r="F33" s="144" t="str">
        <f t="shared" si="3"/>
        <v>Naknade građanima i kućanstvima u novcu</v>
      </c>
      <c r="G33" s="183" t="s">
        <v>775</v>
      </c>
      <c r="H33" s="144" t="str">
        <f t="shared" si="4"/>
        <v>PROGRAMSKO FINANCIRANJE JAVNIH VISOKIH UČILIŠTA</v>
      </c>
      <c r="I33" s="182">
        <v>10000</v>
      </c>
      <c r="J33" s="182">
        <v>30000</v>
      </c>
      <c r="K33" s="182">
        <v>30000</v>
      </c>
      <c r="M33" s="139" t="str">
        <f t="shared" si="5"/>
        <v>372</v>
      </c>
      <c r="N33" s="139" t="str">
        <f t="shared" si="6"/>
        <v>37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4221</v>
      </c>
      <c r="F34" s="144" t="str">
        <f t="shared" si="3"/>
        <v>Uredska oprema i namještaj</v>
      </c>
      <c r="G34" s="183" t="s">
        <v>775</v>
      </c>
      <c r="H34" s="144" t="str">
        <f t="shared" si="4"/>
        <v>PROGRAMSKO FINANCIRANJE JAVNIH VISOKIH UČILIŠTA</v>
      </c>
      <c r="I34" s="182">
        <v>180000</v>
      </c>
      <c r="J34" s="182">
        <v>90000</v>
      </c>
      <c r="K34" s="182">
        <v>23000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4222</v>
      </c>
      <c r="F35" s="144" t="str">
        <f t="shared" si="3"/>
        <v>Komunikacijska oprema</v>
      </c>
      <c r="G35" s="183" t="s">
        <v>775</v>
      </c>
      <c r="H35" s="144" t="str">
        <f t="shared" si="4"/>
        <v>PROGRAMSKO FINANCIRANJE JAVNIH VISOKIH UČILIŠTA</v>
      </c>
      <c r="I35" s="182">
        <v>30000</v>
      </c>
      <c r="J35" s="182">
        <v>30000</v>
      </c>
      <c r="K35" s="182">
        <v>30000</v>
      </c>
      <c r="M35" s="139" t="str">
        <f t="shared" si="5"/>
        <v>422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2"/>
        <v>Opći prihodi i primici</v>
      </c>
      <c r="E36" s="149">
        <v>4223</v>
      </c>
      <c r="F36" s="144" t="str">
        <f t="shared" si="3"/>
        <v>Oprema za održavanje i zaštitu</v>
      </c>
      <c r="G36" s="183" t="s">
        <v>775</v>
      </c>
      <c r="H36" s="144" t="str">
        <f t="shared" si="4"/>
        <v>PROGRAMSKO FINANCIRANJE JAVNIH VISOKIH UČILIŠTA</v>
      </c>
      <c r="I36" s="182">
        <v>10000</v>
      </c>
      <c r="J36" s="182">
        <v>10000</v>
      </c>
      <c r="K36" s="182">
        <v>10000</v>
      </c>
      <c r="M36" s="139" t="str">
        <f t="shared" si="5"/>
        <v>422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2"/>
        <v>Opći prihodi i primici</v>
      </c>
      <c r="E37" s="149">
        <v>4227</v>
      </c>
      <c r="F37" s="144" t="str">
        <f t="shared" si="3"/>
        <v>Uređaji, strojevi i oprema za ostale namjene</v>
      </c>
      <c r="G37" s="183" t="s">
        <v>775</v>
      </c>
      <c r="H37" s="144" t="str">
        <f t="shared" si="4"/>
        <v>PROGRAMSKO FINANCIRANJE JAVNIH VISOKIH UČILIŠTA</v>
      </c>
      <c r="I37" s="182">
        <v>30000</v>
      </c>
      <c r="J37" s="182">
        <v>30000</v>
      </c>
      <c r="K37" s="182">
        <v>30000</v>
      </c>
      <c r="M37" s="139" t="str">
        <f t="shared" si="5"/>
        <v>422</v>
      </c>
      <c r="N37" s="139" t="str">
        <f t="shared" si="6"/>
        <v>42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11</v>
      </c>
      <c r="D38" s="144" t="str">
        <f t="shared" si="2"/>
        <v>Opći prihodi i primici</v>
      </c>
      <c r="E38" s="149">
        <v>4241</v>
      </c>
      <c r="F38" s="144" t="str">
        <f t="shared" si="3"/>
        <v>Knjige</v>
      </c>
      <c r="G38" s="183" t="s">
        <v>775</v>
      </c>
      <c r="H38" s="144" t="str">
        <f t="shared" si="4"/>
        <v>PROGRAMSKO FINANCIRANJE JAVNIH VISOKIH UČILIŠTA</v>
      </c>
      <c r="I38" s="182">
        <v>100000</v>
      </c>
      <c r="J38" s="182">
        <v>100000</v>
      </c>
      <c r="K38" s="182">
        <v>100000</v>
      </c>
      <c r="M38" s="139" t="str">
        <f t="shared" si="5"/>
        <v>424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3111</v>
      </c>
      <c r="F39" s="144" t="str">
        <f t="shared" si="3"/>
        <v>Plaće za redovan rad</v>
      </c>
      <c r="G39" s="183" t="s">
        <v>178</v>
      </c>
      <c r="H39" s="144" t="str">
        <f t="shared" si="4"/>
        <v>REDOVNA DJELATNOST SVEUČILIŠTA U RIJECI (IZ EVIDENCIJSKIH PRIHODA)</v>
      </c>
      <c r="I39" s="182">
        <v>250000</v>
      </c>
      <c r="J39" s="182">
        <v>250000</v>
      </c>
      <c r="K39" s="182">
        <v>250000</v>
      </c>
      <c r="M39" s="139" t="str">
        <f t="shared" si="5"/>
        <v>311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3132</v>
      </c>
      <c r="F40" s="144" t="str">
        <f t="shared" si="3"/>
        <v>Doprinosi za obvezno zdravstveno osiguranje</v>
      </c>
      <c r="G40" s="183" t="s">
        <v>178</v>
      </c>
      <c r="H40" s="144" t="str">
        <f t="shared" si="4"/>
        <v>REDOVNA DJELATNOST SVEUČILIŠTA U RIJECI (IZ EVIDENCIJSKIH PRIHODA)</v>
      </c>
      <c r="I40" s="182">
        <v>41000</v>
      </c>
      <c r="J40" s="182">
        <v>41000</v>
      </c>
      <c r="K40" s="182">
        <v>41000</v>
      </c>
      <c r="M40" s="139" t="str">
        <f t="shared" si="5"/>
        <v>313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3211</v>
      </c>
      <c r="F41" s="144" t="str">
        <f t="shared" si="3"/>
        <v>Službena putovanja</v>
      </c>
      <c r="G41" s="183" t="s">
        <v>178</v>
      </c>
      <c r="H41" s="144" t="str">
        <f t="shared" si="4"/>
        <v>REDOVNA DJELATNOST SVEUČILIŠTA U RIJECI (IZ EVIDENCIJSKIH PRIHODA)</v>
      </c>
      <c r="I41" s="182">
        <v>30000</v>
      </c>
      <c r="J41" s="182">
        <v>35000</v>
      </c>
      <c r="K41" s="182">
        <v>40000</v>
      </c>
      <c r="M41" s="139" t="str">
        <f t="shared" si="5"/>
        <v>321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3213</v>
      </c>
      <c r="F42" s="144" t="str">
        <f t="shared" si="3"/>
        <v>Stručno usavršavanje zaposlenika</v>
      </c>
      <c r="G42" s="183" t="s">
        <v>178</v>
      </c>
      <c r="H42" s="144" t="str">
        <f t="shared" si="4"/>
        <v>REDOVNA DJELATNOST SVEUČILIŠTA U RIJECI (IZ EVIDENCIJSKIH PRIHODA)</v>
      </c>
      <c r="I42" s="182">
        <v>30000</v>
      </c>
      <c r="J42" s="182">
        <v>30000</v>
      </c>
      <c r="K42" s="182">
        <v>30000</v>
      </c>
      <c r="M42" s="139" t="str">
        <f t="shared" si="5"/>
        <v>321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3221</v>
      </c>
      <c r="F43" s="144" t="str">
        <f t="shared" si="3"/>
        <v>Uredski materijal i ostali materijalni rashodi</v>
      </c>
      <c r="G43" s="183" t="s">
        <v>178</v>
      </c>
      <c r="H43" s="144" t="str">
        <f t="shared" si="4"/>
        <v>REDOVNA DJELATNOST SVEUČILIŠTA U RIJECI (IZ EVIDENCIJSKIH PRIHODA)</v>
      </c>
      <c r="I43" s="182">
        <v>26000</v>
      </c>
      <c r="J43" s="182">
        <v>30000</v>
      </c>
      <c r="K43" s="182">
        <v>33000</v>
      </c>
      <c r="M43" s="139" t="str">
        <f t="shared" si="5"/>
        <v>322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3222</v>
      </c>
      <c r="F44" s="144" t="str">
        <f t="shared" si="3"/>
        <v>Materijal i sirovine</v>
      </c>
      <c r="G44" s="183" t="s">
        <v>178</v>
      </c>
      <c r="H44" s="144" t="str">
        <f t="shared" si="4"/>
        <v>REDOVNA DJELATNOST SVEUČILIŠTA U RIJECI (IZ EVIDENCIJSKIH PRIHODA)</v>
      </c>
      <c r="I44" s="182">
        <v>83000</v>
      </c>
      <c r="J44" s="182">
        <v>90000</v>
      </c>
      <c r="K44" s="182">
        <v>95000</v>
      </c>
      <c r="M44" s="139" t="str">
        <f t="shared" si="5"/>
        <v>322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3223</v>
      </c>
      <c r="F45" s="144" t="str">
        <f t="shared" si="3"/>
        <v>Energija</v>
      </c>
      <c r="G45" s="183" t="s">
        <v>178</v>
      </c>
      <c r="H45" s="144" t="str">
        <f t="shared" si="4"/>
        <v>REDOVNA DJELATNOST SVEUČILIŠTA U RIJECI (IZ EVIDENCIJSKIH PRIHODA)</v>
      </c>
      <c r="I45" s="182">
        <v>50000</v>
      </c>
      <c r="J45" s="182">
        <v>50000</v>
      </c>
      <c r="K45" s="182">
        <v>50000</v>
      </c>
      <c r="M45" s="139" t="str">
        <f t="shared" si="5"/>
        <v>322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3224</v>
      </c>
      <c r="F46" s="144" t="str">
        <f t="shared" si="3"/>
        <v>Materijal i dijelovi za tekuće i investicijsko održavanje</v>
      </c>
      <c r="G46" s="183" t="s">
        <v>178</v>
      </c>
      <c r="H46" s="144" t="str">
        <f t="shared" si="4"/>
        <v>REDOVNA DJELATNOST SVEUČILIŠTA U RIJECI (IZ EVIDENCIJSKIH PRIHODA)</v>
      </c>
      <c r="I46" s="182">
        <v>5000</v>
      </c>
      <c r="J46" s="182">
        <v>5000</v>
      </c>
      <c r="K46" s="182">
        <v>5000</v>
      </c>
      <c r="M46" s="139" t="str">
        <f t="shared" si="5"/>
        <v>322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3225</v>
      </c>
      <c r="F47" s="144" t="str">
        <f t="shared" si="3"/>
        <v>Sitni inventar i auto gume</v>
      </c>
      <c r="G47" s="183" t="s">
        <v>178</v>
      </c>
      <c r="H47" s="144" t="str">
        <f t="shared" si="4"/>
        <v>REDOVNA DJELATNOST SVEUČILIŠTA U RIJECI (IZ EVIDENCIJSKIH PRIHODA)</v>
      </c>
      <c r="I47" s="182">
        <v>20000</v>
      </c>
      <c r="J47" s="182">
        <v>20000</v>
      </c>
      <c r="K47" s="182">
        <v>20000</v>
      </c>
      <c r="M47" s="139" t="str">
        <f t="shared" si="5"/>
        <v>322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3231</v>
      </c>
      <c r="F48" s="144" t="str">
        <f t="shared" si="3"/>
        <v>Usluge telefona, pošte i prijevoza</v>
      </c>
      <c r="G48" s="183" t="s">
        <v>178</v>
      </c>
      <c r="H48" s="144" t="str">
        <f t="shared" si="4"/>
        <v>REDOVNA DJELATNOST SVEUČILIŠTA U RIJECI (IZ EVIDENCIJSKIH PRIHODA)</v>
      </c>
      <c r="I48" s="182">
        <v>7000</v>
      </c>
      <c r="J48" s="182">
        <v>7000</v>
      </c>
      <c r="K48" s="182">
        <v>7000</v>
      </c>
      <c r="M48" s="139" t="str">
        <f t="shared" si="5"/>
        <v>323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3232</v>
      </c>
      <c r="F49" s="144" t="str">
        <f t="shared" si="3"/>
        <v>Usluge tekućeg i investicijskog održavanja</v>
      </c>
      <c r="G49" s="183" t="s">
        <v>178</v>
      </c>
      <c r="H49" s="144" t="str">
        <f t="shared" si="4"/>
        <v>REDOVNA DJELATNOST SVEUČILIŠTA U RIJECI (IZ EVIDENCIJSKIH PRIHODA)</v>
      </c>
      <c r="I49" s="182">
        <v>86000</v>
      </c>
      <c r="J49" s="182">
        <v>57000</v>
      </c>
      <c r="K49" s="182">
        <v>41000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3233</v>
      </c>
      <c r="F50" s="144" t="str">
        <f t="shared" si="3"/>
        <v>Usluge promidžbe i informiranja</v>
      </c>
      <c r="G50" s="183" t="s">
        <v>178</v>
      </c>
      <c r="H50" s="144" t="str">
        <f t="shared" si="4"/>
        <v>REDOVNA DJELATNOST SVEUČILIŠTA U RIJECI (IZ EVIDENCIJSKIH PRIHODA)</v>
      </c>
      <c r="I50" s="182">
        <v>40000</v>
      </c>
      <c r="J50" s="182">
        <v>40000</v>
      </c>
      <c r="K50" s="182">
        <v>40000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3234</v>
      </c>
      <c r="F51" s="144" t="str">
        <f t="shared" si="3"/>
        <v>Komunalne usluge</v>
      </c>
      <c r="G51" s="183" t="s">
        <v>178</v>
      </c>
      <c r="H51" s="144" t="str">
        <f t="shared" si="4"/>
        <v>REDOVNA DJELATNOST SVEUČILIŠTA U RIJECI (IZ EVIDENCIJSKIH PRIHODA)</v>
      </c>
      <c r="I51" s="182">
        <v>10000</v>
      </c>
      <c r="J51" s="182">
        <v>10000</v>
      </c>
      <c r="K51" s="182">
        <v>10000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3235</v>
      </c>
      <c r="F52" s="144" t="str">
        <f t="shared" si="3"/>
        <v>Zakupnine i najamnine</v>
      </c>
      <c r="G52" s="183" t="s">
        <v>178</v>
      </c>
      <c r="H52" s="144" t="str">
        <f t="shared" si="4"/>
        <v>REDOVNA DJELATNOST SVEUČILIŠTA U RIJECI (IZ EVIDENCIJSKIH PRIHODA)</v>
      </c>
      <c r="I52" s="182">
        <v>50000</v>
      </c>
      <c r="J52" s="182">
        <v>50000</v>
      </c>
      <c r="K52" s="182">
        <v>50000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3237</v>
      </c>
      <c r="F53" s="144" t="str">
        <f t="shared" si="3"/>
        <v>Intelektualne i osobne usluge</v>
      </c>
      <c r="G53" s="183" t="s">
        <v>178</v>
      </c>
      <c r="H53" s="144" t="str">
        <f t="shared" si="4"/>
        <v>REDOVNA DJELATNOST SVEUČILIŠTA U RIJECI (IZ EVIDENCIJSKIH PRIHODA)</v>
      </c>
      <c r="I53" s="182">
        <v>650000</v>
      </c>
      <c r="J53" s="182">
        <v>700000</v>
      </c>
      <c r="K53" s="182">
        <v>750000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3238</v>
      </c>
      <c r="F54" s="144" t="str">
        <f t="shared" si="3"/>
        <v>Računalne usluge</v>
      </c>
      <c r="G54" s="183" t="s">
        <v>178</v>
      </c>
      <c r="H54" s="144" t="str">
        <f t="shared" si="4"/>
        <v>REDOVNA DJELATNOST SVEUČILIŠTA U RIJECI (IZ EVIDENCIJSKIH PRIHODA)</v>
      </c>
      <c r="I54" s="182">
        <v>20000</v>
      </c>
      <c r="J54" s="182">
        <v>20000</v>
      </c>
      <c r="K54" s="182">
        <v>20000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3239</v>
      </c>
      <c r="F55" s="144" t="str">
        <f t="shared" si="3"/>
        <v>Ostale usluge</v>
      </c>
      <c r="G55" s="183" t="s">
        <v>178</v>
      </c>
      <c r="H55" s="144" t="str">
        <f t="shared" si="4"/>
        <v>REDOVNA DJELATNOST SVEUČILIŠTA U RIJECI (IZ EVIDENCIJSKIH PRIHODA)</v>
      </c>
      <c r="I55" s="182">
        <v>46000</v>
      </c>
      <c r="J55" s="182">
        <v>46000</v>
      </c>
      <c r="K55" s="182">
        <v>46000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3292</v>
      </c>
      <c r="F56" s="144" t="str">
        <f t="shared" si="3"/>
        <v>Premije osiguranja</v>
      </c>
      <c r="G56" s="183" t="s">
        <v>178</v>
      </c>
      <c r="H56" s="144" t="str">
        <f t="shared" si="4"/>
        <v>REDOVNA DJELATNOST SVEUČILIŠTA U RIJECI (IZ EVIDENCIJSKIH PRIHODA)</v>
      </c>
      <c r="I56" s="182">
        <v>2000</v>
      </c>
      <c r="J56" s="182">
        <v>2000</v>
      </c>
      <c r="K56" s="182">
        <v>2000</v>
      </c>
      <c r="M56" s="139" t="str">
        <f t="shared" si="5"/>
        <v>329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3293</v>
      </c>
      <c r="F57" s="144" t="str">
        <f t="shared" si="3"/>
        <v>Reprezentacija</v>
      </c>
      <c r="G57" s="183" t="s">
        <v>178</v>
      </c>
      <c r="H57" s="144" t="str">
        <f t="shared" si="4"/>
        <v>REDOVNA DJELATNOST SVEUČILIŠTA U RIJECI (IZ EVIDENCIJSKIH PRIHODA)</v>
      </c>
      <c r="I57" s="182">
        <v>60000</v>
      </c>
      <c r="J57" s="182">
        <v>60000</v>
      </c>
      <c r="K57" s="182">
        <v>60000</v>
      </c>
      <c r="M57" s="139" t="str">
        <f t="shared" si="5"/>
        <v>329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3294</v>
      </c>
      <c r="F58" s="144" t="str">
        <f t="shared" si="3"/>
        <v>Članarine i norme</v>
      </c>
      <c r="G58" s="183" t="s">
        <v>178</v>
      </c>
      <c r="H58" s="144" t="str">
        <f t="shared" si="4"/>
        <v>REDOVNA DJELATNOST SVEUČILIŠTA U RIJECI (IZ EVIDENCIJSKIH PRIHODA)</v>
      </c>
      <c r="I58" s="182">
        <v>5000</v>
      </c>
      <c r="J58" s="182">
        <v>5000</v>
      </c>
      <c r="K58" s="182">
        <v>5000</v>
      </c>
      <c r="M58" s="139" t="str">
        <f t="shared" si="5"/>
        <v>329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3299</v>
      </c>
      <c r="F59" s="144" t="str">
        <f t="shared" si="3"/>
        <v>Ostali nespomenuti rashodi poslovanja</v>
      </c>
      <c r="G59" s="183" t="s">
        <v>178</v>
      </c>
      <c r="H59" s="144" t="str">
        <f t="shared" si="4"/>
        <v>REDOVNA DJELATNOST SVEUČILIŠTA U RIJECI (IZ EVIDENCIJSKIH PRIHODA)</v>
      </c>
      <c r="I59" s="182">
        <v>20000</v>
      </c>
      <c r="J59" s="182">
        <v>20000</v>
      </c>
      <c r="K59" s="182">
        <v>20000</v>
      </c>
      <c r="M59" s="139" t="str">
        <f t="shared" si="5"/>
        <v>329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3431</v>
      </c>
      <c r="F60" s="144" t="str">
        <f t="shared" si="3"/>
        <v>Bankarske usluge i usluge platnog prometa</v>
      </c>
      <c r="G60" s="183" t="s">
        <v>178</v>
      </c>
      <c r="H60" s="144" t="str">
        <f t="shared" si="4"/>
        <v>REDOVNA DJELATNOST SVEUČILIŠTA U RIJECI (IZ EVIDENCIJSKIH PRIHODA)</v>
      </c>
      <c r="I60" s="182">
        <v>2000</v>
      </c>
      <c r="J60" s="182">
        <v>2000</v>
      </c>
      <c r="K60" s="182">
        <v>2000</v>
      </c>
      <c r="M60" s="139" t="str">
        <f t="shared" si="5"/>
        <v>343</v>
      </c>
      <c r="N60" s="139" t="str">
        <f t="shared" si="6"/>
        <v>34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3432</v>
      </c>
      <c r="F61" s="144" t="str">
        <f t="shared" si="3"/>
        <v>Negativne tečajne razlike i razlike zbog primjene valutne kl</v>
      </c>
      <c r="G61" s="183" t="s">
        <v>178</v>
      </c>
      <c r="H61" s="144" t="str">
        <f t="shared" si="4"/>
        <v>REDOVNA DJELATNOST SVEUČILIŠTA U RIJECI (IZ EVIDENCIJSKIH PRIHODA)</v>
      </c>
      <c r="I61" s="182">
        <v>1000</v>
      </c>
      <c r="J61" s="182">
        <v>1000</v>
      </c>
      <c r="K61" s="182">
        <v>1000</v>
      </c>
      <c r="M61" s="139" t="str">
        <f t="shared" si="5"/>
        <v>343</v>
      </c>
      <c r="N61" s="139" t="str">
        <f t="shared" si="6"/>
        <v>34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3433</v>
      </c>
      <c r="F62" s="144" t="str">
        <f t="shared" si="3"/>
        <v>Zatezne kamate</v>
      </c>
      <c r="G62" s="183" t="s">
        <v>178</v>
      </c>
      <c r="H62" s="144" t="str">
        <f t="shared" si="4"/>
        <v>REDOVNA DJELATNOST SVEUČILIŠTA U RIJECI (IZ EVIDENCIJSKIH PRIHODA)</v>
      </c>
      <c r="I62" s="182">
        <v>1000</v>
      </c>
      <c r="J62" s="182">
        <v>1000</v>
      </c>
      <c r="K62" s="182">
        <v>1000</v>
      </c>
      <c r="M62" s="139" t="str">
        <f t="shared" si="5"/>
        <v>343</v>
      </c>
      <c r="N62" s="139" t="str">
        <f t="shared" si="6"/>
        <v>34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2"/>
        <v>Vlastiti prihodi</v>
      </c>
      <c r="E63" s="149">
        <v>3721</v>
      </c>
      <c r="F63" s="144" t="str">
        <f t="shared" si="3"/>
        <v>Naknade građanima i kućanstvima u novcu</v>
      </c>
      <c r="G63" s="183" t="s">
        <v>178</v>
      </c>
      <c r="H63" s="144" t="str">
        <f t="shared" si="4"/>
        <v>REDOVNA DJELATNOST SVEUČILIŠTA U RIJECI (IZ EVIDENCIJSKIH PRIHODA)</v>
      </c>
      <c r="I63" s="182">
        <v>20000</v>
      </c>
      <c r="J63" s="182">
        <v>20000</v>
      </c>
      <c r="K63" s="182">
        <v>20000</v>
      </c>
      <c r="M63" s="139" t="str">
        <f t="shared" si="5"/>
        <v>372</v>
      </c>
      <c r="N63" s="139" t="str">
        <f t="shared" si="6"/>
        <v>37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2"/>
        <v>Vlastiti prihodi</v>
      </c>
      <c r="E64" s="149">
        <v>3811</v>
      </c>
      <c r="F64" s="144" t="str">
        <f t="shared" si="3"/>
        <v>Tekuće donacije u novcu</v>
      </c>
      <c r="G64" s="183" t="s">
        <v>178</v>
      </c>
      <c r="H64" s="144" t="str">
        <f t="shared" si="4"/>
        <v>REDOVNA DJELATNOST SVEUČILIŠTA U RIJECI (IZ EVIDENCIJSKIH PRIHODA)</v>
      </c>
      <c r="I64" s="182">
        <v>20000</v>
      </c>
      <c r="J64" s="182">
        <v>20000</v>
      </c>
      <c r="K64" s="182">
        <v>20000</v>
      </c>
      <c r="M64" s="139" t="str">
        <f t="shared" si="5"/>
        <v>381</v>
      </c>
      <c r="N64" s="139" t="str">
        <f t="shared" si="6"/>
        <v>38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31</v>
      </c>
      <c r="D65" s="144" t="str">
        <f t="shared" si="2"/>
        <v>Vlastiti prihodi</v>
      </c>
      <c r="E65" s="149">
        <v>3691</v>
      </c>
      <c r="F65" s="144" t="str">
        <f t="shared" si="3"/>
        <v>Tekući prijenosi između proračunskih korisnika istog proraču</v>
      </c>
      <c r="G65" s="183" t="s">
        <v>178</v>
      </c>
      <c r="H65" s="144" t="str">
        <f t="shared" si="4"/>
        <v>REDOVNA DJELATNOST SVEUČILIŠTA U RIJECI (IZ EVIDENCIJSKIH PRIHODA)</v>
      </c>
      <c r="I65" s="182">
        <v>45000</v>
      </c>
      <c r="J65" s="182">
        <v>48000</v>
      </c>
      <c r="K65" s="182">
        <v>51000</v>
      </c>
      <c r="M65" s="139" t="str">
        <f t="shared" si="5"/>
        <v>369</v>
      </c>
      <c r="N65" s="139" t="str">
        <f t="shared" si="6"/>
        <v>36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3111</v>
      </c>
      <c r="F66" s="144" t="str">
        <f t="shared" si="3"/>
        <v>Plaće za redovan rad</v>
      </c>
      <c r="G66" s="183" t="s">
        <v>178</v>
      </c>
      <c r="H66" s="144" t="str">
        <f t="shared" si="4"/>
        <v>REDOVNA DJELATNOST SVEUČILIŠTA U RIJECI (IZ EVIDENCIJSKIH PRIHODA)</v>
      </c>
      <c r="I66" s="182">
        <v>2800000</v>
      </c>
      <c r="J66" s="182">
        <v>2800000</v>
      </c>
      <c r="K66" s="182">
        <v>2800000</v>
      </c>
      <c r="M66" s="139" t="str">
        <f t="shared" si="5"/>
        <v>311</v>
      </c>
      <c r="N66" s="139" t="str">
        <f t="shared" si="6"/>
        <v>31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3121</v>
      </c>
      <c r="F67" s="144" t="str">
        <f t="shared" si="3"/>
        <v>Ostali rashodi za zaposlene</v>
      </c>
      <c r="G67" s="183" t="s">
        <v>178</v>
      </c>
      <c r="H67" s="144" t="str">
        <f t="shared" si="4"/>
        <v>REDOVNA DJELATNOST SVEUČILIŠTA U RIJECI (IZ EVIDENCIJSKIH PRIHODA)</v>
      </c>
      <c r="I67" s="182">
        <v>1200000</v>
      </c>
      <c r="J67" s="182">
        <v>1200000</v>
      </c>
      <c r="K67" s="182">
        <v>1200000</v>
      </c>
      <c r="M67" s="139" t="str">
        <f t="shared" si="5"/>
        <v>312</v>
      </c>
      <c r="N67" s="139" t="str">
        <f t="shared" si="6"/>
        <v>31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3132</v>
      </c>
      <c r="F68" s="144" t="str">
        <f t="shared" ref="F68:F131" si="12">IFERROR(VLOOKUP(E68,$R$5:$T$129,2,FALSE),"")</f>
        <v>Doprinosi za obvezno zdravstveno osiguranje</v>
      </c>
      <c r="G68" s="183" t="s">
        <v>178</v>
      </c>
      <c r="H68" s="144" t="str">
        <f t="shared" ref="H68:H131" si="13">IFERROR(VLOOKUP(G68,$X$6:$Y$297,2,FALSE),"")</f>
        <v>REDOVNA DJELATNOST SVEUČILIŠTA U RIJECI (IZ EVIDENCIJSKIH PRIHODA)</v>
      </c>
      <c r="I68" s="182">
        <v>462000</v>
      </c>
      <c r="J68" s="182">
        <v>462000</v>
      </c>
      <c r="K68" s="182">
        <v>462000</v>
      </c>
      <c r="M68" s="139" t="str">
        <f t="shared" ref="M68:M131" si="14">LEFT(E68,3)</f>
        <v>313</v>
      </c>
      <c r="N68" s="139" t="str">
        <f t="shared" ref="N68:N131" si="15">LEFT(E68,2)</f>
        <v>31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3211</v>
      </c>
      <c r="F69" s="144" t="str">
        <f t="shared" si="12"/>
        <v>Službena putovanja</v>
      </c>
      <c r="G69" s="183" t="s">
        <v>178</v>
      </c>
      <c r="H69" s="144" t="str">
        <f t="shared" si="13"/>
        <v>REDOVNA DJELATNOST SVEUČILIŠTA U RIJECI (IZ EVIDENCIJSKIH PRIHODA)</v>
      </c>
      <c r="I69" s="182">
        <v>200000</v>
      </c>
      <c r="J69" s="182">
        <v>200000</v>
      </c>
      <c r="K69" s="182">
        <v>200000</v>
      </c>
      <c r="M69" s="139" t="str">
        <f t="shared" si="14"/>
        <v>321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3212</v>
      </c>
      <c r="F70" s="144" t="str">
        <f t="shared" si="12"/>
        <v>Naknade za prijevoz, za rad na terenu i odvojeni život</v>
      </c>
      <c r="G70" s="183" t="s">
        <v>178</v>
      </c>
      <c r="H70" s="144" t="str">
        <f t="shared" si="13"/>
        <v>REDOVNA DJELATNOST SVEUČILIŠTA U RIJECI (IZ EVIDENCIJSKIH PRIHODA)</v>
      </c>
      <c r="I70" s="182">
        <v>45000</v>
      </c>
      <c r="J70" s="182">
        <v>45000</v>
      </c>
      <c r="K70" s="182">
        <v>45000</v>
      </c>
      <c r="M70" s="139" t="str">
        <f t="shared" si="14"/>
        <v>321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3213</v>
      </c>
      <c r="F71" s="144" t="str">
        <f t="shared" si="12"/>
        <v>Stručno usavršavanje zaposlenika</v>
      </c>
      <c r="G71" s="183" t="s">
        <v>178</v>
      </c>
      <c r="H71" s="144" t="str">
        <f t="shared" si="13"/>
        <v>REDOVNA DJELATNOST SVEUČILIŠTA U RIJECI (IZ EVIDENCIJSKIH PRIHODA)</v>
      </c>
      <c r="I71" s="182">
        <v>80000</v>
      </c>
      <c r="J71" s="182">
        <v>80000</v>
      </c>
      <c r="K71" s="182">
        <v>80000</v>
      </c>
      <c r="M71" s="139" t="str">
        <f t="shared" si="14"/>
        <v>321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3221</v>
      </c>
      <c r="F72" s="144" t="str">
        <f t="shared" si="12"/>
        <v>Uredski materijal i ostali materijalni rashodi</v>
      </c>
      <c r="G72" s="183" t="s">
        <v>178</v>
      </c>
      <c r="H72" s="144" t="str">
        <f t="shared" si="13"/>
        <v>REDOVNA DJELATNOST SVEUČILIŠTA U RIJECI (IZ EVIDENCIJSKIH PRIHODA)</v>
      </c>
      <c r="I72" s="182">
        <v>250000</v>
      </c>
      <c r="J72" s="182">
        <v>250000</v>
      </c>
      <c r="K72" s="182">
        <v>250000</v>
      </c>
      <c r="M72" s="139" t="str">
        <f t="shared" si="14"/>
        <v>322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3222</v>
      </c>
      <c r="F73" s="144" t="str">
        <f t="shared" si="12"/>
        <v>Materijal i sirovine</v>
      </c>
      <c r="G73" s="183" t="s">
        <v>178</v>
      </c>
      <c r="H73" s="144" t="str">
        <f t="shared" si="13"/>
        <v>REDOVNA DJELATNOST SVEUČILIŠTA U RIJECI (IZ EVIDENCIJSKIH PRIHODA)</v>
      </c>
      <c r="I73" s="182">
        <v>20000</v>
      </c>
      <c r="J73" s="182">
        <v>20000</v>
      </c>
      <c r="K73" s="182">
        <v>20000</v>
      </c>
      <c r="M73" s="139" t="str">
        <f t="shared" si="14"/>
        <v>322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3223</v>
      </c>
      <c r="F74" s="144" t="str">
        <f t="shared" si="12"/>
        <v>Energija</v>
      </c>
      <c r="G74" s="183" t="s">
        <v>178</v>
      </c>
      <c r="H74" s="144" t="str">
        <f t="shared" si="13"/>
        <v>REDOVNA DJELATNOST SVEUČILIŠTA U RIJECI (IZ EVIDENCIJSKIH PRIHODA)</v>
      </c>
      <c r="I74" s="182">
        <v>10000</v>
      </c>
      <c r="J74" s="182">
        <v>10000</v>
      </c>
      <c r="K74" s="182">
        <v>10000</v>
      </c>
      <c r="M74" s="139" t="str">
        <f t="shared" si="14"/>
        <v>322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3224</v>
      </c>
      <c r="F75" s="144" t="str">
        <f t="shared" si="12"/>
        <v>Materijal i dijelovi za tekuće i investicijsko održavanje</v>
      </c>
      <c r="G75" s="183" t="s">
        <v>178</v>
      </c>
      <c r="H75" s="144" t="str">
        <f t="shared" si="13"/>
        <v>REDOVNA DJELATNOST SVEUČILIŠTA U RIJECI (IZ EVIDENCIJSKIH PRIHODA)</v>
      </c>
      <c r="I75" s="182">
        <v>5000</v>
      </c>
      <c r="J75" s="182">
        <v>5000</v>
      </c>
      <c r="K75" s="182">
        <v>5000</v>
      </c>
      <c r="M75" s="139" t="str">
        <f t="shared" si="14"/>
        <v>322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3225</v>
      </c>
      <c r="F76" s="144" t="str">
        <f t="shared" si="12"/>
        <v>Sitni inventar i auto gume</v>
      </c>
      <c r="G76" s="183" t="s">
        <v>178</v>
      </c>
      <c r="H76" s="144" t="str">
        <f t="shared" si="13"/>
        <v>REDOVNA DJELATNOST SVEUČILIŠTA U RIJECI (IZ EVIDENCIJSKIH PRIHODA)</v>
      </c>
      <c r="I76" s="182">
        <v>20000</v>
      </c>
      <c r="J76" s="182">
        <v>20000</v>
      </c>
      <c r="K76" s="182">
        <v>20000</v>
      </c>
      <c r="M76" s="139" t="str">
        <f t="shared" si="14"/>
        <v>322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3231</v>
      </c>
      <c r="F77" s="144" t="str">
        <f t="shared" si="12"/>
        <v>Usluge telefona, pošte i prijevoza</v>
      </c>
      <c r="G77" s="183" t="s">
        <v>178</v>
      </c>
      <c r="H77" s="144" t="str">
        <f t="shared" si="13"/>
        <v>REDOVNA DJELATNOST SVEUČILIŠTA U RIJECI (IZ EVIDENCIJSKIH PRIHODA)</v>
      </c>
      <c r="I77" s="182">
        <v>51000</v>
      </c>
      <c r="J77" s="182">
        <v>51000</v>
      </c>
      <c r="K77" s="182">
        <v>51000</v>
      </c>
      <c r="M77" s="139" t="str">
        <f t="shared" si="14"/>
        <v>323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3232</v>
      </c>
      <c r="F78" s="144" t="str">
        <f t="shared" si="12"/>
        <v>Usluge tekućeg i investicijskog održavanja</v>
      </c>
      <c r="G78" s="183" t="s">
        <v>178</v>
      </c>
      <c r="H78" s="144" t="str">
        <f t="shared" si="13"/>
        <v>REDOVNA DJELATNOST SVEUČILIŠTA U RIJECI (IZ EVIDENCIJSKIH PRIHODA)</v>
      </c>
      <c r="I78" s="182">
        <v>400000</v>
      </c>
      <c r="J78" s="182">
        <v>400000</v>
      </c>
      <c r="K78" s="182">
        <v>400000</v>
      </c>
      <c r="M78" s="139" t="str">
        <f t="shared" si="14"/>
        <v>323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3233</v>
      </c>
      <c r="F79" s="144" t="str">
        <f t="shared" si="12"/>
        <v>Usluge promidžbe i informiranja</v>
      </c>
      <c r="G79" s="183" t="s">
        <v>178</v>
      </c>
      <c r="H79" s="144" t="str">
        <f t="shared" si="13"/>
        <v>REDOVNA DJELATNOST SVEUČILIŠTA U RIJECI (IZ EVIDENCIJSKIH PRIHODA)</v>
      </c>
      <c r="I79" s="182">
        <v>30000</v>
      </c>
      <c r="J79" s="182">
        <v>30000</v>
      </c>
      <c r="K79" s="182">
        <v>30000</v>
      </c>
      <c r="M79" s="139" t="str">
        <f t="shared" si="14"/>
        <v>323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3234</v>
      </c>
      <c r="F80" s="144" t="str">
        <f t="shared" si="12"/>
        <v>Komunalne usluge</v>
      </c>
      <c r="G80" s="183" t="s">
        <v>178</v>
      </c>
      <c r="H80" s="144" t="str">
        <f t="shared" si="13"/>
        <v>REDOVNA DJELATNOST SVEUČILIŠTA U RIJECI (IZ EVIDENCIJSKIH PRIHODA)</v>
      </c>
      <c r="I80" s="182">
        <v>25000</v>
      </c>
      <c r="J80" s="182">
        <v>25000</v>
      </c>
      <c r="K80" s="182">
        <v>25000</v>
      </c>
      <c r="M80" s="139" t="str">
        <f t="shared" si="14"/>
        <v>323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3235</v>
      </c>
      <c r="F81" s="144" t="str">
        <f t="shared" si="12"/>
        <v>Zakupnine i najamnine</v>
      </c>
      <c r="G81" s="183" t="s">
        <v>178</v>
      </c>
      <c r="H81" s="144" t="str">
        <f t="shared" si="13"/>
        <v>REDOVNA DJELATNOST SVEUČILIŠTA U RIJECI (IZ EVIDENCIJSKIH PRIHODA)</v>
      </c>
      <c r="I81" s="182">
        <v>150000</v>
      </c>
      <c r="J81" s="182">
        <v>150000</v>
      </c>
      <c r="K81" s="182">
        <v>150000</v>
      </c>
      <c r="M81" s="139" t="str">
        <f t="shared" si="14"/>
        <v>323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3237</v>
      </c>
      <c r="F82" s="144" t="str">
        <f t="shared" si="12"/>
        <v>Intelektualne i osobne usluge</v>
      </c>
      <c r="G82" s="183" t="s">
        <v>178</v>
      </c>
      <c r="H82" s="144" t="str">
        <f t="shared" si="13"/>
        <v>REDOVNA DJELATNOST SVEUČILIŠTA U RIJECI (IZ EVIDENCIJSKIH PRIHODA)</v>
      </c>
      <c r="I82" s="182">
        <v>750000</v>
      </c>
      <c r="J82" s="182">
        <v>750000</v>
      </c>
      <c r="K82" s="182">
        <v>750000</v>
      </c>
      <c r="M82" s="139" t="str">
        <f t="shared" si="14"/>
        <v>323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3236</v>
      </c>
      <c r="F83" s="144" t="str">
        <f t="shared" si="12"/>
        <v>Zdravstvene i veterinarske usluge</v>
      </c>
      <c r="G83" s="183" t="s">
        <v>178</v>
      </c>
      <c r="H83" s="144" t="str">
        <f t="shared" si="13"/>
        <v>REDOVNA DJELATNOST SVEUČILIŠTA U RIJECI (IZ EVIDENCIJSKIH PRIHODA)</v>
      </c>
      <c r="I83" s="182">
        <v>32000</v>
      </c>
      <c r="J83" s="182">
        <v>32000</v>
      </c>
      <c r="K83" s="182">
        <v>32000</v>
      </c>
      <c r="M83" s="139" t="str">
        <f t="shared" si="14"/>
        <v>323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3238</v>
      </c>
      <c r="F84" s="144" t="str">
        <f t="shared" si="12"/>
        <v>Računalne usluge</v>
      </c>
      <c r="G84" s="183" t="s">
        <v>178</v>
      </c>
      <c r="H84" s="144" t="str">
        <f t="shared" si="13"/>
        <v>REDOVNA DJELATNOST SVEUČILIŠTA U RIJECI (IZ EVIDENCIJSKIH PRIHODA)</v>
      </c>
      <c r="I84" s="182">
        <v>200000</v>
      </c>
      <c r="J84" s="182">
        <v>200000</v>
      </c>
      <c r="K84" s="182">
        <v>200000</v>
      </c>
      <c r="M84" s="139" t="str">
        <f t="shared" si="14"/>
        <v>323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3239</v>
      </c>
      <c r="F85" s="144" t="str">
        <f t="shared" si="12"/>
        <v>Ostale usluge</v>
      </c>
      <c r="G85" s="183" t="s">
        <v>178</v>
      </c>
      <c r="H85" s="144" t="str">
        <f t="shared" si="13"/>
        <v>REDOVNA DJELATNOST SVEUČILIŠTA U RIJECI (IZ EVIDENCIJSKIH PRIHODA)</v>
      </c>
      <c r="I85" s="182">
        <v>1000</v>
      </c>
      <c r="J85" s="182">
        <v>100000</v>
      </c>
      <c r="K85" s="182">
        <v>100000</v>
      </c>
      <c r="M85" s="139" t="str">
        <f t="shared" si="14"/>
        <v>323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3292</v>
      </c>
      <c r="F86" s="144" t="str">
        <f t="shared" si="12"/>
        <v>Premije osiguranja</v>
      </c>
      <c r="G86" s="183" t="s">
        <v>178</v>
      </c>
      <c r="H86" s="144" t="str">
        <f t="shared" si="13"/>
        <v>REDOVNA DJELATNOST SVEUČILIŠTA U RIJECI (IZ EVIDENCIJSKIH PRIHODA)</v>
      </c>
      <c r="I86" s="182">
        <v>30000</v>
      </c>
      <c r="J86" s="182">
        <v>30000</v>
      </c>
      <c r="K86" s="182">
        <v>30000</v>
      </c>
      <c r="M86" s="139" t="str">
        <f t="shared" si="14"/>
        <v>329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3293</v>
      </c>
      <c r="F87" s="144" t="str">
        <f t="shared" si="12"/>
        <v>Reprezentacija</v>
      </c>
      <c r="G87" s="183" t="s">
        <v>178</v>
      </c>
      <c r="H87" s="144" t="str">
        <f t="shared" si="13"/>
        <v>REDOVNA DJELATNOST SVEUČILIŠTA U RIJECI (IZ EVIDENCIJSKIH PRIHODA)</v>
      </c>
      <c r="I87" s="182">
        <v>30000</v>
      </c>
      <c r="J87" s="182">
        <v>30000</v>
      </c>
      <c r="K87" s="182">
        <v>30000</v>
      </c>
      <c r="M87" s="139" t="str">
        <f t="shared" si="14"/>
        <v>329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3294</v>
      </c>
      <c r="F88" s="144" t="str">
        <f t="shared" si="12"/>
        <v>Članarine i norme</v>
      </c>
      <c r="G88" s="183" t="s">
        <v>178</v>
      </c>
      <c r="H88" s="144" t="str">
        <f t="shared" si="13"/>
        <v>REDOVNA DJELATNOST SVEUČILIŠTA U RIJECI (IZ EVIDENCIJSKIH PRIHODA)</v>
      </c>
      <c r="I88" s="182">
        <v>5000</v>
      </c>
      <c r="J88" s="182">
        <v>5000</v>
      </c>
      <c r="K88" s="182">
        <v>5000</v>
      </c>
      <c r="M88" s="139" t="str">
        <f t="shared" si="14"/>
        <v>329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3295</v>
      </c>
      <c r="F89" s="144" t="str">
        <f t="shared" si="12"/>
        <v>Pristojbe i naknade</v>
      </c>
      <c r="G89" s="183" t="s">
        <v>178</v>
      </c>
      <c r="H89" s="144" t="str">
        <f t="shared" si="13"/>
        <v>REDOVNA DJELATNOST SVEUČILIŠTA U RIJECI (IZ EVIDENCIJSKIH PRIHODA)</v>
      </c>
      <c r="I89" s="182">
        <v>5000</v>
      </c>
      <c r="J89" s="182">
        <v>5000</v>
      </c>
      <c r="K89" s="182">
        <v>5000</v>
      </c>
      <c r="M89" s="139" t="str">
        <f t="shared" si="14"/>
        <v>329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3299</v>
      </c>
      <c r="F90" s="144" t="str">
        <f t="shared" si="12"/>
        <v>Ostali nespomenuti rashodi poslovanja</v>
      </c>
      <c r="G90" s="183" t="s">
        <v>178</v>
      </c>
      <c r="H90" s="144" t="str">
        <f t="shared" si="13"/>
        <v>REDOVNA DJELATNOST SVEUČILIŠTA U RIJECI (IZ EVIDENCIJSKIH PRIHODA)</v>
      </c>
      <c r="I90" s="182">
        <v>50000</v>
      </c>
      <c r="J90" s="182">
        <v>50000</v>
      </c>
      <c r="K90" s="182">
        <v>50000</v>
      </c>
      <c r="M90" s="139" t="str">
        <f t="shared" si="14"/>
        <v>329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1"/>
        <v>Ostali prihodi za posebne namjene</v>
      </c>
      <c r="E91" s="149">
        <v>3431</v>
      </c>
      <c r="F91" s="144" t="str">
        <f t="shared" si="12"/>
        <v>Bankarske usluge i usluge platnog prometa</v>
      </c>
      <c r="G91" s="183" t="s">
        <v>178</v>
      </c>
      <c r="H91" s="144" t="str">
        <f t="shared" si="13"/>
        <v>REDOVNA DJELATNOST SVEUČILIŠTA U RIJECI (IZ EVIDENCIJSKIH PRIHODA)</v>
      </c>
      <c r="I91" s="182">
        <v>10000</v>
      </c>
      <c r="J91" s="182">
        <v>10000</v>
      </c>
      <c r="K91" s="182">
        <v>10000</v>
      </c>
      <c r="M91" s="139" t="str">
        <f t="shared" si="14"/>
        <v>343</v>
      </c>
      <c r="N91" s="139" t="str">
        <f t="shared" si="15"/>
        <v>34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1"/>
        <v>Ostali prihodi za posebne namjene</v>
      </c>
      <c r="E92" s="149">
        <v>3721</v>
      </c>
      <c r="F92" s="144" t="str">
        <f t="shared" si="12"/>
        <v>Naknade građanima i kućanstvima u novcu</v>
      </c>
      <c r="G92" s="183" t="s">
        <v>178</v>
      </c>
      <c r="H92" s="144" t="str">
        <f t="shared" si="13"/>
        <v>REDOVNA DJELATNOST SVEUČILIŠTA U RIJECI (IZ EVIDENCIJSKIH PRIHODA)</v>
      </c>
      <c r="I92" s="182">
        <v>20000</v>
      </c>
      <c r="J92" s="182">
        <v>20000</v>
      </c>
      <c r="K92" s="182">
        <v>20000</v>
      </c>
      <c r="M92" s="139" t="str">
        <f t="shared" si="14"/>
        <v>372</v>
      </c>
      <c r="N92" s="139" t="str">
        <f t="shared" si="15"/>
        <v>37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1"/>
        <v>Ostali prihodi za posebne namjene</v>
      </c>
      <c r="E93" s="149">
        <v>3811</v>
      </c>
      <c r="F93" s="144" t="str">
        <f t="shared" si="12"/>
        <v>Tekuće donacije u novcu</v>
      </c>
      <c r="G93" s="183" t="s">
        <v>178</v>
      </c>
      <c r="H93" s="144" t="str">
        <f t="shared" si="13"/>
        <v>REDOVNA DJELATNOST SVEUČILIŠTA U RIJECI (IZ EVIDENCIJSKIH PRIHODA)</v>
      </c>
      <c r="I93" s="182">
        <v>20000</v>
      </c>
      <c r="J93" s="182">
        <v>20000</v>
      </c>
      <c r="K93" s="182">
        <v>20000</v>
      </c>
      <c r="M93" s="139" t="str">
        <f t="shared" si="14"/>
        <v>381</v>
      </c>
      <c r="N93" s="139" t="str">
        <f t="shared" si="15"/>
        <v>38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1"/>
        <v>Ostali prihodi za posebne namjene</v>
      </c>
      <c r="E94" s="149">
        <v>4221</v>
      </c>
      <c r="F94" s="144" t="str">
        <f t="shared" si="12"/>
        <v>Uredska oprema i namještaj</v>
      </c>
      <c r="G94" s="183" t="s">
        <v>178</v>
      </c>
      <c r="H94" s="144" t="str">
        <f t="shared" si="13"/>
        <v>REDOVNA DJELATNOST SVEUČILIŠTA U RIJECI (IZ EVIDENCIJSKIH PRIHODA)</v>
      </c>
      <c r="I94" s="182">
        <v>400000</v>
      </c>
      <c r="J94" s="182">
        <v>50000</v>
      </c>
      <c r="K94" s="182">
        <v>50000</v>
      </c>
      <c r="M94" s="139" t="str">
        <f t="shared" si="14"/>
        <v>422</v>
      </c>
      <c r="N94" s="139" t="str">
        <f t="shared" si="15"/>
        <v>42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1"/>
        <v>Ostali prihodi za posebne namjene</v>
      </c>
      <c r="E95" s="149">
        <v>4222</v>
      </c>
      <c r="F95" s="144" t="str">
        <f t="shared" si="12"/>
        <v>Komunikacijska oprema</v>
      </c>
      <c r="G95" s="183" t="s">
        <v>178</v>
      </c>
      <c r="H95" s="144" t="str">
        <f t="shared" si="13"/>
        <v>REDOVNA DJELATNOST SVEUČILIŠTA U RIJECI (IZ EVIDENCIJSKIH PRIHODA)</v>
      </c>
      <c r="I95" s="182">
        <v>20000</v>
      </c>
      <c r="J95" s="182">
        <v>20000</v>
      </c>
      <c r="K95" s="182">
        <v>20000</v>
      </c>
      <c r="M95" s="139" t="str">
        <f t="shared" si="14"/>
        <v>422</v>
      </c>
      <c r="N95" s="139" t="str">
        <f t="shared" si="15"/>
        <v>42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1"/>
        <v>Ostali prihodi za posebne namjene</v>
      </c>
      <c r="E96" s="149">
        <v>4227</v>
      </c>
      <c r="F96" s="144" t="str">
        <f t="shared" si="12"/>
        <v>Uređaji, strojevi i oprema za ostale namjene</v>
      </c>
      <c r="G96" s="183" t="s">
        <v>178</v>
      </c>
      <c r="H96" s="144" t="str">
        <f t="shared" si="13"/>
        <v>REDOVNA DJELATNOST SVEUČILIŠTA U RIJECI (IZ EVIDENCIJSKIH PRIHODA)</v>
      </c>
      <c r="I96" s="182">
        <v>20000</v>
      </c>
      <c r="J96" s="182">
        <v>20000</v>
      </c>
      <c r="K96" s="182">
        <v>20000</v>
      </c>
      <c r="M96" s="139" t="str">
        <f t="shared" si="14"/>
        <v>422</v>
      </c>
      <c r="N96" s="139" t="str">
        <f t="shared" si="15"/>
        <v>42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1"/>
        <v>Ostali prihodi za posebne namjene</v>
      </c>
      <c r="E97" s="149">
        <v>3691</v>
      </c>
      <c r="F97" s="144" t="str">
        <f t="shared" si="12"/>
        <v>Tekući prijenosi između proračunskih korisnika istog proraču</v>
      </c>
      <c r="G97" s="183" t="s">
        <v>178</v>
      </c>
      <c r="H97" s="144" t="str">
        <f t="shared" si="13"/>
        <v>REDOVNA DJELATNOST SVEUČILIŠTA U RIJECI (IZ EVIDENCIJSKIH PRIHODA)</v>
      </c>
      <c r="I97" s="182">
        <v>195000</v>
      </c>
      <c r="J97" s="182">
        <v>192000</v>
      </c>
      <c r="K97" s="182">
        <v>189000</v>
      </c>
      <c r="M97" s="139" t="str">
        <f t="shared" si="14"/>
        <v>369</v>
      </c>
      <c r="N97" s="139" t="str">
        <f t="shared" si="15"/>
        <v>36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52</v>
      </c>
      <c r="D99" s="144" t="str">
        <f t="shared" si="11"/>
        <v>Ostale pomoći</v>
      </c>
      <c r="E99" s="149">
        <v>3239</v>
      </c>
      <c r="F99" s="144" t="str">
        <f t="shared" si="12"/>
        <v>Ostale usluge</v>
      </c>
      <c r="G99" s="183" t="s">
        <v>178</v>
      </c>
      <c r="H99" s="144" t="str">
        <f t="shared" si="13"/>
        <v>REDOVNA DJELATNOST SVEUČILIŠTA U RIJECI (IZ EVIDENCIJSKIH PRIHODA)</v>
      </c>
      <c r="I99" s="182">
        <v>64000</v>
      </c>
      <c r="J99" s="182">
        <v>64000</v>
      </c>
      <c r="K99" s="182">
        <v>64000</v>
      </c>
      <c r="M99" s="139" t="str">
        <f t="shared" si="14"/>
        <v>323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52</v>
      </c>
      <c r="D100" s="144" t="str">
        <f t="shared" si="11"/>
        <v>Ostale pomoći</v>
      </c>
      <c r="E100" s="149">
        <v>3237</v>
      </c>
      <c r="F100" s="144" t="str">
        <f t="shared" si="12"/>
        <v>Intelektualne i osobne usluge</v>
      </c>
      <c r="G100" s="183" t="s">
        <v>178</v>
      </c>
      <c r="H100" s="144" t="str">
        <f t="shared" si="13"/>
        <v>REDOVNA DJELATNOST SVEUČILIŠTA U RIJECI (IZ EVIDENCIJSKIH PRIHODA)</v>
      </c>
      <c r="I100" s="182">
        <v>50000</v>
      </c>
      <c r="J100" s="182">
        <v>50000</v>
      </c>
      <c r="K100" s="182">
        <v>50000</v>
      </c>
      <c r="M100" s="139" t="str">
        <f t="shared" si="14"/>
        <v>323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52</v>
      </c>
      <c r="D101" s="144" t="str">
        <f t="shared" si="11"/>
        <v>Ostale pomoći</v>
      </c>
      <c r="E101" s="149">
        <v>3211</v>
      </c>
      <c r="F101" s="144" t="str">
        <f t="shared" si="12"/>
        <v>Službena putovanja</v>
      </c>
      <c r="G101" s="183" t="s">
        <v>178</v>
      </c>
      <c r="H101" s="144" t="str">
        <f t="shared" si="13"/>
        <v>REDOVNA DJELATNOST SVEUČILIŠTA U RIJECI (IZ EVIDENCIJSKIH PRIHODA)</v>
      </c>
      <c r="I101" s="182">
        <v>30000</v>
      </c>
      <c r="J101" s="182">
        <v>30000</v>
      </c>
      <c r="K101" s="182">
        <v>30000</v>
      </c>
      <c r="M101" s="139" t="str">
        <f t="shared" si="14"/>
        <v>321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52</v>
      </c>
      <c r="D102" s="144" t="str">
        <f t="shared" si="11"/>
        <v>Ostale pomoći</v>
      </c>
      <c r="E102" s="149">
        <v>3235</v>
      </c>
      <c r="F102" s="144" t="str">
        <f t="shared" si="12"/>
        <v>Zakupnine i najamnine</v>
      </c>
      <c r="G102" s="183" t="s">
        <v>178</v>
      </c>
      <c r="H102" s="144" t="str">
        <f t="shared" si="13"/>
        <v>REDOVNA DJELATNOST SVEUČILIŠTA U RIJECI (IZ EVIDENCIJSKIH PRIHODA)</v>
      </c>
      <c r="I102" s="182">
        <v>20000</v>
      </c>
      <c r="J102" s="182">
        <v>20000</v>
      </c>
      <c r="K102" s="182">
        <v>20000</v>
      </c>
      <c r="M102" s="139" t="str">
        <f t="shared" si="14"/>
        <v>323</v>
      </c>
      <c r="N102" s="139" t="str">
        <f t="shared" si="15"/>
        <v>32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52</v>
      </c>
      <c r="D103" s="144" t="str">
        <f t="shared" si="11"/>
        <v>Ostale pomoći</v>
      </c>
      <c r="E103" s="149">
        <v>4241</v>
      </c>
      <c r="F103" s="144" t="str">
        <f t="shared" si="12"/>
        <v>Knjige</v>
      </c>
      <c r="G103" s="183" t="s">
        <v>178</v>
      </c>
      <c r="H103" s="144" t="str">
        <f t="shared" si="13"/>
        <v>REDOVNA DJELATNOST SVEUČILIŠTA U RIJECI (IZ EVIDENCIJSKIH PRIHODA)</v>
      </c>
      <c r="I103" s="182">
        <v>5000</v>
      </c>
      <c r="J103" s="182">
        <v>5000</v>
      </c>
      <c r="K103" s="182">
        <v>5000</v>
      </c>
      <c r="M103" s="139" t="str">
        <f t="shared" si="14"/>
        <v>424</v>
      </c>
      <c r="N103" s="139" t="str">
        <f t="shared" si="15"/>
        <v>42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61</v>
      </c>
      <c r="D105" s="144" t="str">
        <f t="shared" si="11"/>
        <v>Donacije</v>
      </c>
      <c r="E105" s="149">
        <v>3233</v>
      </c>
      <c r="F105" s="144" t="str">
        <f t="shared" si="12"/>
        <v>Usluge promidžbe i informiranja</v>
      </c>
      <c r="G105" s="183" t="s">
        <v>178</v>
      </c>
      <c r="H105" s="144" t="str">
        <f t="shared" si="13"/>
        <v>REDOVNA DJELATNOST SVEUČILIŠTA U RIJECI (IZ EVIDENCIJSKIH PRIHODA)</v>
      </c>
      <c r="I105" s="182">
        <v>20000</v>
      </c>
      <c r="J105" s="182">
        <v>20000</v>
      </c>
      <c r="K105" s="182">
        <v>20000</v>
      </c>
      <c r="M105" s="139" t="str">
        <f t="shared" si="14"/>
        <v>323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71</v>
      </c>
      <c r="D107" s="144" t="str">
        <f t="shared" si="11"/>
        <v>Prihodi od nefin. imovine i nadoknade štete s osnova osig.</v>
      </c>
      <c r="E107" s="149">
        <v>4221</v>
      </c>
      <c r="F107" s="144" t="str">
        <f t="shared" si="12"/>
        <v>Uredska oprema i namještaj</v>
      </c>
      <c r="G107" s="183" t="s">
        <v>178</v>
      </c>
      <c r="H107" s="144" t="str">
        <f t="shared" si="13"/>
        <v>REDOVNA DJELATNOST SVEUČILIŠTA U RIJECI (IZ EVIDENCIJSKIH PRIHODA)</v>
      </c>
      <c r="I107" s="182">
        <v>10000</v>
      </c>
      <c r="J107" s="182">
        <v>10000</v>
      </c>
      <c r="K107" s="182">
        <v>10000</v>
      </c>
      <c r="M107" s="139" t="str">
        <f t="shared" si="14"/>
        <v>422</v>
      </c>
      <c r="N107" s="139" t="str">
        <f t="shared" si="15"/>
        <v>42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xmlns:xlrd2="http://schemas.microsoft.com/office/spreadsheetml/2017/richdata2"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1018"/>
  <sheetViews>
    <sheetView showGridLines="0" zoomScale="80" zoomScaleNormal="80" workbookViewId="0">
      <pane ySplit="2" topLeftCell="A27" activePane="bottomLeft" state="frozen"/>
      <selection pane="bottomLeft" activeCell="G43" sqref="G4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86" t="s">
        <v>766</v>
      </c>
      <c r="B1" s="286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 t="shared" ref="B3" si="0">IFERROR(VLOOKUP(A3,$R$6:$S$23,2,FALSE),"")</f>
        <v>Pomoći EU</v>
      </c>
      <c r="C3" s="149">
        <v>3111</v>
      </c>
      <c r="D3" s="144" t="str">
        <f>IFERROR(VLOOKUP(C3,$U$5:$W$129,2,FALSE),"")</f>
        <v>Plaće za redovan rad</v>
      </c>
      <c r="E3" s="183" t="s">
        <v>1443</v>
      </c>
      <c r="F3" s="144" t="str">
        <f>IFERROR(VLOOKUP(E3,$AA$6:$AB$1018,2,FALSE),"")</f>
        <v>INTERREG ITA-HR ADRIAAQUANET,Sv. Udine</v>
      </c>
      <c r="G3" s="182">
        <v>43000</v>
      </c>
      <c r="H3" s="182">
        <v>0</v>
      </c>
      <c r="I3" s="182">
        <v>0</v>
      </c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1443</v>
      </c>
      <c r="F4" s="144" t="str">
        <f t="shared" ref="F4:F67" si="3">IFERROR(VLOOKUP(E4,$AA$6:$AB$1018,2,FALSE),"")</f>
        <v>INTERREG ITA-HR ADRIAAQUANET,Sv. Udine</v>
      </c>
      <c r="G4" s="182">
        <v>7095</v>
      </c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3121</v>
      </c>
      <c r="D5" s="144" t="str">
        <f t="shared" si="2"/>
        <v>Ostali rashodi za zaposlene</v>
      </c>
      <c r="E5" s="183" t="s">
        <v>1443</v>
      </c>
      <c r="F5" s="144" t="str">
        <f t="shared" si="3"/>
        <v>INTERREG ITA-HR ADRIAAQUANET,Sv. Udine</v>
      </c>
      <c r="G5" s="182">
        <v>1000</v>
      </c>
      <c r="H5" s="182"/>
      <c r="I5" s="182"/>
      <c r="J5" s="198"/>
      <c r="K5" s="197"/>
      <c r="L5" s="197"/>
      <c r="M5" s="198"/>
      <c r="N5" s="198"/>
      <c r="P5" s="139" t="str">
        <f t="shared" si="4"/>
        <v>312</v>
      </c>
      <c r="Q5" s="139" t="str">
        <f t="shared" si="5"/>
        <v>31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3211</v>
      </c>
      <c r="D6" s="144" t="str">
        <f t="shared" si="2"/>
        <v>Službena putovanja</v>
      </c>
      <c r="E6" s="183" t="s">
        <v>1443</v>
      </c>
      <c r="F6" s="144" t="str">
        <f t="shared" si="3"/>
        <v>INTERREG ITA-HR ADRIAAQUANET,Sv. Udine</v>
      </c>
      <c r="G6" s="182">
        <v>4560</v>
      </c>
      <c r="H6" s="182"/>
      <c r="I6" s="182"/>
      <c r="J6" s="198"/>
      <c r="K6" s="197"/>
      <c r="L6" s="197"/>
      <c r="M6" s="198"/>
      <c r="N6" s="198"/>
      <c r="P6" s="139" t="str">
        <f t="shared" si="4"/>
        <v>321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3239</v>
      </c>
      <c r="D7" s="144" t="str">
        <f t="shared" si="2"/>
        <v>Ostale usluge</v>
      </c>
      <c r="E7" s="183" t="s">
        <v>1443</v>
      </c>
      <c r="F7" s="144" t="str">
        <f t="shared" si="3"/>
        <v>INTERREG ITA-HR ADRIAAQUANET,Sv. Udine</v>
      </c>
      <c r="G7" s="182">
        <v>6400</v>
      </c>
      <c r="H7" s="182"/>
      <c r="I7" s="182"/>
      <c r="J7" s="198"/>
      <c r="K7" s="197"/>
      <c r="L7" s="197"/>
      <c r="M7" s="198"/>
      <c r="N7" s="198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52</v>
      </c>
      <c r="B8" s="144" t="str">
        <f t="shared" si="1"/>
        <v>Ostale pomoći</v>
      </c>
      <c r="C8" s="149">
        <v>3111</v>
      </c>
      <c r="D8" s="144" t="str">
        <f t="shared" si="2"/>
        <v>Plaće za redovan rad</v>
      </c>
      <c r="E8" s="183" t="s">
        <v>2323</v>
      </c>
      <c r="F8" s="144" t="str">
        <f t="shared" si="3"/>
        <v>ERASMUS+ CAMPMASTER, SVEUČILIŠTE U RIJECI</v>
      </c>
      <c r="G8" s="182">
        <v>40660</v>
      </c>
      <c r="H8" s="182"/>
      <c r="I8" s="182"/>
      <c r="J8" s="198"/>
      <c r="K8" s="197"/>
      <c r="L8" s="197"/>
      <c r="M8" s="198"/>
      <c r="N8" s="198"/>
      <c r="P8" s="139" t="str">
        <f t="shared" si="4"/>
        <v>311</v>
      </c>
      <c r="Q8" s="139" t="str">
        <f t="shared" si="5"/>
        <v>31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52</v>
      </c>
      <c r="B9" s="144" t="str">
        <f t="shared" si="1"/>
        <v>Ostale pomoći</v>
      </c>
      <c r="C9" s="149">
        <v>3132</v>
      </c>
      <c r="D9" s="144" t="str">
        <f t="shared" si="2"/>
        <v>Doprinosi za obvezno zdravstveno osiguranje</v>
      </c>
      <c r="E9" s="183" t="s">
        <v>2323</v>
      </c>
      <c r="F9" s="144" t="str">
        <f t="shared" si="3"/>
        <v>ERASMUS+ CAMPMASTER, SVEUČILIŠTE U RIJECI</v>
      </c>
      <c r="G9" s="182">
        <v>6708</v>
      </c>
      <c r="H9" s="182"/>
      <c r="I9" s="182"/>
      <c r="J9" s="198"/>
      <c r="K9" s="197"/>
      <c r="L9" s="197"/>
      <c r="M9" s="198"/>
      <c r="N9" s="198"/>
      <c r="P9" s="139" t="str">
        <f t="shared" si="4"/>
        <v>313</v>
      </c>
      <c r="Q9" s="139" t="str">
        <f t="shared" si="5"/>
        <v>31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52</v>
      </c>
      <c r="B10" s="144" t="str">
        <f t="shared" si="1"/>
        <v>Ostale pomoći</v>
      </c>
      <c r="C10" s="149">
        <v>3121</v>
      </c>
      <c r="D10" s="144" t="str">
        <f t="shared" si="2"/>
        <v>Ostali rashodi za zaposlene</v>
      </c>
      <c r="E10" s="183" t="s">
        <v>2323</v>
      </c>
      <c r="F10" s="144" t="str">
        <f t="shared" si="3"/>
        <v>ERASMUS+ CAMPMASTER, SVEUČILIŠTE U RIJECI</v>
      </c>
      <c r="G10" s="182">
        <v>5000</v>
      </c>
      <c r="H10" s="182"/>
      <c r="I10" s="182"/>
      <c r="J10" s="198"/>
      <c r="K10" s="197"/>
      <c r="L10" s="197"/>
      <c r="M10" s="198"/>
      <c r="N10" s="198"/>
      <c r="P10" s="139" t="str">
        <f t="shared" si="4"/>
        <v>312</v>
      </c>
      <c r="Q10" s="139" t="str">
        <f t="shared" si="5"/>
        <v>31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52</v>
      </c>
      <c r="B11" s="144" t="str">
        <f t="shared" si="1"/>
        <v>Ostale pomoći</v>
      </c>
      <c r="C11" s="149">
        <v>3211</v>
      </c>
      <c r="D11" s="144" t="str">
        <f t="shared" si="2"/>
        <v>Službena putovanja</v>
      </c>
      <c r="E11" s="183" t="s">
        <v>2323</v>
      </c>
      <c r="F11" s="144" t="str">
        <f t="shared" si="3"/>
        <v>ERASMUS+ CAMPMASTER, SVEUČILIŠTE U RIJECI</v>
      </c>
      <c r="G11" s="182">
        <v>25870</v>
      </c>
      <c r="H11" s="182"/>
      <c r="I11" s="182"/>
      <c r="J11" s="198"/>
      <c r="K11" s="197"/>
      <c r="L11" s="197"/>
      <c r="M11" s="198"/>
      <c r="N11" s="198"/>
      <c r="P11" s="139" t="str">
        <f t="shared" si="4"/>
        <v>321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52</v>
      </c>
      <c r="B12" s="144" t="str">
        <f t="shared" si="1"/>
        <v>Ostale pomoći</v>
      </c>
      <c r="C12" s="149">
        <v>3237</v>
      </c>
      <c r="D12" s="144" t="str">
        <f t="shared" si="2"/>
        <v>Intelektualne i osobne usluge</v>
      </c>
      <c r="E12" s="183" t="s">
        <v>2323</v>
      </c>
      <c r="F12" s="144" t="str">
        <f t="shared" si="3"/>
        <v>ERASMUS+ CAMPMASTER, SVEUČILIŠTE U RIJECI</v>
      </c>
      <c r="G12" s="182">
        <v>19000</v>
      </c>
      <c r="H12" s="182"/>
      <c r="I12" s="182"/>
      <c r="J12" s="198"/>
      <c r="K12" s="197"/>
      <c r="L12" s="197"/>
      <c r="M12" s="198"/>
      <c r="N12" s="198"/>
      <c r="P12" s="139" t="str">
        <f t="shared" si="4"/>
        <v>323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52</v>
      </c>
      <c r="B13" s="144" t="str">
        <f t="shared" si="1"/>
        <v>Ostale pomoći</v>
      </c>
      <c r="C13" s="149">
        <v>3239</v>
      </c>
      <c r="D13" s="144" t="str">
        <f t="shared" si="2"/>
        <v>Ostale usluge</v>
      </c>
      <c r="E13" s="183" t="s">
        <v>2323</v>
      </c>
      <c r="F13" s="144" t="str">
        <f t="shared" si="3"/>
        <v>ERASMUS+ CAMPMASTER, SVEUČILIŠTE U RIJECI</v>
      </c>
      <c r="G13" s="182">
        <v>54600</v>
      </c>
      <c r="H13" s="182"/>
      <c r="I13" s="182"/>
      <c r="J13" s="198"/>
      <c r="K13" s="197"/>
      <c r="L13" s="197"/>
      <c r="M13" s="198"/>
      <c r="N13" s="198"/>
      <c r="P13" s="139" t="str">
        <f t="shared" si="4"/>
        <v>323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52</v>
      </c>
      <c r="B14" s="144" t="str">
        <f t="shared" si="1"/>
        <v>Ostale pomoći</v>
      </c>
      <c r="C14" s="149">
        <v>3111</v>
      </c>
      <c r="D14" s="144" t="str">
        <f t="shared" si="2"/>
        <v>Plaće za redovan rad</v>
      </c>
      <c r="E14" s="183" t="s">
        <v>2327</v>
      </c>
      <c r="F14" s="144" t="str">
        <f t="shared" si="3"/>
        <v>HKO na razini visokog obrazovanja</v>
      </c>
      <c r="G14" s="182">
        <v>53400</v>
      </c>
      <c r="H14" s="182">
        <v>38700</v>
      </c>
      <c r="I14" s="182"/>
      <c r="J14" s="198"/>
      <c r="K14" s="197"/>
      <c r="L14" s="197"/>
      <c r="M14" s="198"/>
      <c r="N14" s="198"/>
      <c r="P14" s="139" t="str">
        <f t="shared" si="4"/>
        <v>311</v>
      </c>
      <c r="Q14" s="139" t="str">
        <f t="shared" si="5"/>
        <v>31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52</v>
      </c>
      <c r="B15" s="144" t="str">
        <f t="shared" si="1"/>
        <v>Ostale pomoći</v>
      </c>
      <c r="C15" s="149">
        <v>3132</v>
      </c>
      <c r="D15" s="144" t="str">
        <f t="shared" si="2"/>
        <v>Doprinosi za obvezno zdravstveno osiguranje</v>
      </c>
      <c r="E15" s="183" t="s">
        <v>2327</v>
      </c>
      <c r="F15" s="144" t="str">
        <f t="shared" si="3"/>
        <v>HKO na razini visokog obrazovanja</v>
      </c>
      <c r="G15" s="182">
        <v>8800</v>
      </c>
      <c r="H15" s="182">
        <v>6350</v>
      </c>
      <c r="I15" s="182"/>
      <c r="J15" s="198"/>
      <c r="K15" s="197"/>
      <c r="L15" s="197"/>
      <c r="M15" s="198"/>
      <c r="N15" s="198"/>
      <c r="P15" s="139" t="str">
        <f t="shared" si="4"/>
        <v>313</v>
      </c>
      <c r="Q15" s="139" t="str">
        <f t="shared" si="5"/>
        <v>31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52</v>
      </c>
      <c r="B16" s="144" t="str">
        <f t="shared" si="1"/>
        <v>Ostale pomoći</v>
      </c>
      <c r="C16" s="149">
        <v>3211</v>
      </c>
      <c r="D16" s="144" t="str">
        <f t="shared" si="2"/>
        <v>Službena putovanja</v>
      </c>
      <c r="E16" s="183" t="s">
        <v>2327</v>
      </c>
      <c r="F16" s="144" t="str">
        <f t="shared" si="3"/>
        <v>HKO na razini visokog obrazovanja</v>
      </c>
      <c r="G16" s="182">
        <v>6700</v>
      </c>
      <c r="H16" s="182"/>
      <c r="I16" s="182"/>
      <c r="J16" s="198"/>
      <c r="K16" s="197"/>
      <c r="L16" s="197"/>
      <c r="M16" s="198"/>
      <c r="N16" s="198"/>
      <c r="P16" s="139" t="str">
        <f t="shared" si="4"/>
        <v>321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52</v>
      </c>
      <c r="B17" s="144" t="str">
        <f t="shared" si="1"/>
        <v>Ostale pomoći</v>
      </c>
      <c r="C17" s="149">
        <v>3237</v>
      </c>
      <c r="D17" s="144" t="str">
        <f t="shared" si="2"/>
        <v>Intelektualne i osobne usluge</v>
      </c>
      <c r="E17" s="183" t="s">
        <v>2327</v>
      </c>
      <c r="F17" s="144" t="str">
        <f t="shared" si="3"/>
        <v>HKO na razini visokog obrazovanja</v>
      </c>
      <c r="G17" s="182">
        <v>9340</v>
      </c>
      <c r="H17" s="182">
        <v>24960</v>
      </c>
      <c r="I17" s="182"/>
      <c r="J17" s="198"/>
      <c r="K17" s="197"/>
      <c r="L17" s="197"/>
      <c r="M17" s="198"/>
      <c r="N17" s="198"/>
      <c r="P17" s="139" t="str">
        <f t="shared" si="4"/>
        <v>323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52</v>
      </c>
      <c r="B18" s="144" t="str">
        <f t="shared" si="1"/>
        <v>Ostale pomoći</v>
      </c>
      <c r="C18" s="149">
        <v>3111</v>
      </c>
      <c r="D18" s="144" t="str">
        <f t="shared" si="2"/>
        <v>Plaće za redovan rad</v>
      </c>
      <c r="E18" s="183" t="s">
        <v>2319</v>
      </c>
      <c r="F18" s="144" t="str">
        <f t="shared" si="3"/>
        <v>RCK PECEPT - REG. CENTAR PROFESIJA U TURIZMU</v>
      </c>
      <c r="G18" s="182">
        <v>131000</v>
      </c>
      <c r="H18" s="182">
        <v>131000</v>
      </c>
      <c r="I18" s="182"/>
      <c r="J18" s="198"/>
      <c r="K18" s="197"/>
      <c r="L18" s="197"/>
      <c r="M18" s="198"/>
      <c r="N18" s="198"/>
      <c r="P18" s="139" t="str">
        <f t="shared" si="4"/>
        <v>311</v>
      </c>
      <c r="Q18" s="139" t="str">
        <f t="shared" si="5"/>
        <v>31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52</v>
      </c>
      <c r="B19" s="144" t="str">
        <f t="shared" si="1"/>
        <v>Ostale pomoći</v>
      </c>
      <c r="C19" s="149">
        <v>3132</v>
      </c>
      <c r="D19" s="144" t="str">
        <f t="shared" si="2"/>
        <v>Doprinosi za obvezno zdravstveno osiguranje</v>
      </c>
      <c r="E19" s="183" t="s">
        <v>2319</v>
      </c>
      <c r="F19" s="144" t="str">
        <f t="shared" si="3"/>
        <v>RCK PECEPT - REG. CENTAR PROFESIJA U TURIZMU</v>
      </c>
      <c r="G19" s="182">
        <v>21600</v>
      </c>
      <c r="H19" s="182">
        <v>21600</v>
      </c>
      <c r="I19" s="182"/>
      <c r="J19" s="198"/>
      <c r="K19" s="197"/>
      <c r="L19" s="197"/>
      <c r="M19" s="198"/>
      <c r="N19" s="198"/>
      <c r="P19" s="139" t="str">
        <f t="shared" si="4"/>
        <v>313</v>
      </c>
      <c r="Q19" s="139" t="str">
        <f t="shared" si="5"/>
        <v>31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52</v>
      </c>
      <c r="B20" s="144" t="str">
        <f t="shared" si="1"/>
        <v>Ostale pomoći</v>
      </c>
      <c r="C20" s="149">
        <v>3211</v>
      </c>
      <c r="D20" s="144" t="str">
        <f t="shared" si="2"/>
        <v>Službena putovanja</v>
      </c>
      <c r="E20" s="183" t="s">
        <v>2319</v>
      </c>
      <c r="F20" s="144" t="str">
        <f t="shared" si="3"/>
        <v>RCK PECEPT - REG. CENTAR PROFESIJA U TURIZMU</v>
      </c>
      <c r="G20" s="182">
        <v>4830</v>
      </c>
      <c r="H20" s="182">
        <v>4830</v>
      </c>
      <c r="I20" s="182"/>
      <c r="J20" s="198"/>
      <c r="K20" s="197"/>
      <c r="L20" s="197"/>
      <c r="M20" s="198"/>
      <c r="N20" s="198"/>
      <c r="P20" s="139" t="str">
        <f t="shared" si="4"/>
        <v>321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52</v>
      </c>
      <c r="B21" s="144" t="str">
        <f t="shared" si="1"/>
        <v>Ostale pomoći</v>
      </c>
      <c r="C21" s="149">
        <v>3239</v>
      </c>
      <c r="D21" s="144" t="str">
        <f t="shared" si="2"/>
        <v>Ostale usluge</v>
      </c>
      <c r="E21" s="183" t="s">
        <v>2319</v>
      </c>
      <c r="F21" s="144" t="str">
        <f t="shared" si="3"/>
        <v>RCK PECEPT - REG. CENTAR PROFESIJA U TURIZMU</v>
      </c>
      <c r="G21" s="182">
        <v>24817</v>
      </c>
      <c r="H21" s="182">
        <v>24817</v>
      </c>
      <c r="I21" s="182"/>
      <c r="J21" s="198"/>
      <c r="K21" s="197"/>
      <c r="L21" s="197"/>
      <c r="M21" s="198"/>
      <c r="N21" s="198"/>
      <c r="P21" s="139" t="str">
        <f t="shared" si="4"/>
        <v>323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52</v>
      </c>
      <c r="B22" s="144" t="str">
        <f t="shared" si="1"/>
        <v>Ostale pomoći</v>
      </c>
      <c r="C22" s="149">
        <v>3111</v>
      </c>
      <c r="D22" s="144" t="str">
        <f t="shared" si="2"/>
        <v>Plaće za redovan rad</v>
      </c>
      <c r="E22" s="183" t="s">
        <v>2321</v>
      </c>
      <c r="F22" s="144" t="str">
        <f t="shared" si="3"/>
        <v>RECEZA-REGIONALNI CENTAR ZABOK</v>
      </c>
      <c r="G22" s="182">
        <v>163500</v>
      </c>
      <c r="H22" s="182">
        <v>163500</v>
      </c>
      <c r="I22" s="182"/>
      <c r="J22" s="198"/>
      <c r="K22" s="197"/>
      <c r="L22" s="197"/>
      <c r="M22" s="198"/>
      <c r="N22" s="198"/>
      <c r="P22" s="139" t="str">
        <f t="shared" si="4"/>
        <v>311</v>
      </c>
      <c r="Q22" s="139" t="str">
        <f t="shared" si="5"/>
        <v>31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52</v>
      </c>
      <c r="B23" s="144" t="str">
        <f t="shared" si="1"/>
        <v>Ostale pomoći</v>
      </c>
      <c r="C23" s="149">
        <v>3132</v>
      </c>
      <c r="D23" s="144" t="str">
        <f t="shared" si="2"/>
        <v>Doprinosi za obvezno zdravstveno osiguranje</v>
      </c>
      <c r="E23" s="183" t="s">
        <v>2321</v>
      </c>
      <c r="F23" s="144" t="str">
        <f t="shared" si="3"/>
        <v>RECEZA-REGIONALNI CENTAR ZABOK</v>
      </c>
      <c r="G23" s="182">
        <v>27000</v>
      </c>
      <c r="H23" s="182">
        <v>27000</v>
      </c>
      <c r="I23" s="182"/>
      <c r="J23" s="198"/>
      <c r="K23" s="197"/>
      <c r="L23" s="197"/>
      <c r="M23" s="198"/>
      <c r="N23" s="198"/>
      <c r="P23" s="139" t="str">
        <f t="shared" si="4"/>
        <v>313</v>
      </c>
      <c r="Q23" s="139" t="str">
        <f t="shared" si="5"/>
        <v>31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52</v>
      </c>
      <c r="B24" s="144" t="str">
        <f t="shared" si="1"/>
        <v>Ostale pomoći</v>
      </c>
      <c r="C24" s="149">
        <v>3211</v>
      </c>
      <c r="D24" s="144" t="str">
        <f t="shared" si="2"/>
        <v>Službena putovanja</v>
      </c>
      <c r="E24" s="183" t="s">
        <v>2321</v>
      </c>
      <c r="F24" s="144" t="str">
        <f t="shared" si="3"/>
        <v>RECEZA-REGIONALNI CENTAR ZABOK</v>
      </c>
      <c r="G24" s="182">
        <v>6360</v>
      </c>
      <c r="H24" s="182">
        <v>6360</v>
      </c>
      <c r="I24" s="182"/>
      <c r="J24" s="198"/>
      <c r="K24" s="197"/>
      <c r="L24" s="197"/>
      <c r="M24" s="198"/>
      <c r="N24" s="198"/>
      <c r="P24" s="139" t="str">
        <f t="shared" si="4"/>
        <v>321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52</v>
      </c>
      <c r="B25" s="144" t="str">
        <f t="shared" si="1"/>
        <v>Ostale pomoći</v>
      </c>
      <c r="C25" s="149">
        <v>3237</v>
      </c>
      <c r="D25" s="144" t="str">
        <f t="shared" si="2"/>
        <v>Intelektualne i osobne usluge</v>
      </c>
      <c r="E25" s="183" t="s">
        <v>2321</v>
      </c>
      <c r="F25" s="144" t="str">
        <f t="shared" si="3"/>
        <v>RECEZA-REGIONALNI CENTAR ZABOK</v>
      </c>
      <c r="G25" s="182">
        <v>43500</v>
      </c>
      <c r="H25" s="182"/>
      <c r="I25" s="182"/>
      <c r="J25" s="198"/>
      <c r="K25" s="197"/>
      <c r="L25" s="197"/>
      <c r="M25" s="198"/>
      <c r="N25" s="198"/>
      <c r="P25" s="139" t="str">
        <f t="shared" si="4"/>
        <v>323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61</v>
      </c>
      <c r="B27" s="144" t="str">
        <f t="shared" si="1"/>
        <v>Donacije</v>
      </c>
      <c r="C27" s="149">
        <v>3111</v>
      </c>
      <c r="D27" s="144" t="str">
        <f t="shared" si="2"/>
        <v>Plaće za redovan rad</v>
      </c>
      <c r="E27" s="183" t="s">
        <v>1501</v>
      </c>
      <c r="F27" s="144" t="str">
        <f t="shared" si="3"/>
        <v>CEKOM Podrška razvoju centara kompetencija</v>
      </c>
      <c r="G27" s="182">
        <v>363000</v>
      </c>
      <c r="H27" s="182">
        <v>83500</v>
      </c>
      <c r="I27" s="182"/>
      <c r="J27" s="198"/>
      <c r="K27" s="197"/>
      <c r="L27" s="197"/>
      <c r="M27" s="198"/>
      <c r="N27" s="198"/>
      <c r="P27" s="139" t="str">
        <f t="shared" si="4"/>
        <v>311</v>
      </c>
      <c r="Q27" s="139" t="str">
        <f t="shared" si="5"/>
        <v>31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61</v>
      </c>
      <c r="B28" s="144" t="str">
        <f t="shared" si="1"/>
        <v>Donacije</v>
      </c>
      <c r="C28" s="149">
        <v>3132</v>
      </c>
      <c r="D28" s="144" t="str">
        <f t="shared" si="2"/>
        <v>Doprinosi za obvezno zdravstveno osiguranje</v>
      </c>
      <c r="E28" s="183" t="s">
        <v>1501</v>
      </c>
      <c r="F28" s="144" t="str">
        <f t="shared" si="3"/>
        <v>CEKOM Podrška razvoju centara kompetencija</v>
      </c>
      <c r="G28" s="182">
        <v>60000</v>
      </c>
      <c r="H28" s="182">
        <v>13800</v>
      </c>
      <c r="I28" s="182"/>
      <c r="J28" s="198"/>
      <c r="K28" s="197"/>
      <c r="L28" s="197"/>
      <c r="M28" s="198"/>
      <c r="N28" s="198"/>
      <c r="P28" s="139" t="str">
        <f t="shared" si="4"/>
        <v>313</v>
      </c>
      <c r="Q28" s="139" t="str">
        <f t="shared" si="5"/>
        <v>31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61</v>
      </c>
      <c r="B29" s="144" t="str">
        <f t="shared" si="1"/>
        <v>Donacije</v>
      </c>
      <c r="C29" s="149">
        <v>3211</v>
      </c>
      <c r="D29" s="144" t="str">
        <f t="shared" si="2"/>
        <v>Službena putovanja</v>
      </c>
      <c r="E29" s="183" t="s">
        <v>1501</v>
      </c>
      <c r="F29" s="144" t="str">
        <f t="shared" si="3"/>
        <v>CEKOM Podrška razvoju centara kompetencija</v>
      </c>
      <c r="G29" s="182">
        <v>25000</v>
      </c>
      <c r="H29" s="182">
        <v>25000</v>
      </c>
      <c r="I29" s="182"/>
      <c r="J29" s="198"/>
      <c r="K29" s="197"/>
      <c r="L29" s="197"/>
      <c r="M29" s="198"/>
      <c r="N29" s="198"/>
      <c r="P29" s="139" t="str">
        <f t="shared" si="4"/>
        <v>321</v>
      </c>
      <c r="Q29" s="139" t="str">
        <f t="shared" si="5"/>
        <v>32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61</v>
      </c>
      <c r="B30" s="144" t="str">
        <f t="shared" si="1"/>
        <v>Donacije</v>
      </c>
      <c r="C30" s="149">
        <v>3237</v>
      </c>
      <c r="D30" s="144" t="str">
        <f t="shared" si="2"/>
        <v>Intelektualne i osobne usluge</v>
      </c>
      <c r="E30" s="183" t="s">
        <v>1501</v>
      </c>
      <c r="F30" s="144" t="str">
        <f t="shared" si="3"/>
        <v>CEKOM Podrška razvoju centara kompetencija</v>
      </c>
      <c r="G30" s="182">
        <v>160000</v>
      </c>
      <c r="H30" s="182">
        <v>18500</v>
      </c>
      <c r="I30" s="182"/>
      <c r="J30" s="198"/>
      <c r="K30" s="197"/>
      <c r="L30" s="197"/>
      <c r="M30" s="198"/>
      <c r="N30" s="198"/>
      <c r="P30" s="139" t="str">
        <f t="shared" si="4"/>
        <v>323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51</v>
      </c>
      <c r="B32" s="144" t="str">
        <f t="shared" si="1"/>
        <v>Pomoći EU</v>
      </c>
      <c r="C32" s="149">
        <v>3111</v>
      </c>
      <c r="D32" s="144" t="str">
        <f t="shared" si="2"/>
        <v>Plaće za redovan rad</v>
      </c>
      <c r="E32" s="183" t="s">
        <v>801</v>
      </c>
      <c r="F32" s="144" t="str">
        <f t="shared" si="3"/>
        <v>NOVI PODPROJEKT</v>
      </c>
      <c r="G32" s="182">
        <v>81400</v>
      </c>
      <c r="H32" s="182"/>
      <c r="I32" s="182"/>
      <c r="J32" s="198" t="s">
        <v>3502</v>
      </c>
      <c r="K32" s="274" t="s">
        <v>3503</v>
      </c>
      <c r="L32" s="274" t="s">
        <v>3504</v>
      </c>
      <c r="M32" s="198" t="s">
        <v>3505</v>
      </c>
      <c r="N32" s="198" t="s">
        <v>3506</v>
      </c>
      <c r="P32" s="139" t="str">
        <f t="shared" si="4"/>
        <v>311</v>
      </c>
      <c r="Q32" s="139" t="str">
        <f t="shared" si="5"/>
        <v>31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51</v>
      </c>
      <c r="B33" s="144" t="str">
        <f t="shared" si="1"/>
        <v>Pomoći EU</v>
      </c>
      <c r="C33" s="149">
        <v>3132</v>
      </c>
      <c r="D33" s="144" t="str">
        <f t="shared" si="2"/>
        <v>Doprinosi za obvezno zdravstveno osiguranje</v>
      </c>
      <c r="E33" s="183" t="s">
        <v>801</v>
      </c>
      <c r="F33" s="144" t="str">
        <f t="shared" si="3"/>
        <v>NOVI PODPROJEKT</v>
      </c>
      <c r="G33" s="182">
        <v>13400</v>
      </c>
      <c r="H33" s="182"/>
      <c r="I33" s="182"/>
      <c r="J33" s="198"/>
      <c r="K33" s="197"/>
      <c r="L33" s="197"/>
      <c r="M33" s="198"/>
      <c r="N33" s="198"/>
      <c r="P33" s="139" t="str">
        <f t="shared" si="4"/>
        <v>313</v>
      </c>
      <c r="Q33" s="139" t="str">
        <f t="shared" si="5"/>
        <v>31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51</v>
      </c>
      <c r="B34" s="144" t="str">
        <f t="shared" si="1"/>
        <v>Pomoći EU</v>
      </c>
      <c r="C34" s="149">
        <v>3211</v>
      </c>
      <c r="D34" s="144" t="str">
        <f t="shared" si="2"/>
        <v>Službena putovanja</v>
      </c>
      <c r="E34" s="183" t="s">
        <v>801</v>
      </c>
      <c r="F34" s="144" t="str">
        <f t="shared" si="3"/>
        <v>NOVI PODPROJEKT</v>
      </c>
      <c r="G34" s="182"/>
      <c r="H34" s="182">
        <v>20000</v>
      </c>
      <c r="I34" s="182"/>
      <c r="J34" s="198"/>
      <c r="K34" s="197"/>
      <c r="L34" s="197"/>
      <c r="M34" s="198"/>
      <c r="N34" s="198"/>
      <c r="P34" s="139" t="str">
        <f t="shared" si="4"/>
        <v>321</v>
      </c>
      <c r="Q34" s="139" t="str">
        <f t="shared" si="5"/>
        <v>32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51</v>
      </c>
      <c r="B36" s="144" t="str">
        <f t="shared" si="1"/>
        <v>Pomoći EU</v>
      </c>
      <c r="C36" s="149">
        <v>3111</v>
      </c>
      <c r="D36" s="144" t="str">
        <f t="shared" si="2"/>
        <v>Plaće za redovan rad</v>
      </c>
      <c r="E36" s="183" t="s">
        <v>801</v>
      </c>
      <c r="F36" s="144" t="str">
        <f t="shared" si="3"/>
        <v>NOVI PODPROJEKT</v>
      </c>
      <c r="G36" s="182">
        <v>28500</v>
      </c>
      <c r="H36" s="182">
        <v>27000</v>
      </c>
      <c r="I36" s="182"/>
      <c r="J36" s="198" t="s">
        <v>3507</v>
      </c>
      <c r="K36" s="274" t="s">
        <v>3503</v>
      </c>
      <c r="L36" s="274" t="s">
        <v>3504</v>
      </c>
      <c r="M36" s="198" t="s">
        <v>3508</v>
      </c>
      <c r="N36" s="198" t="s">
        <v>3509</v>
      </c>
      <c r="P36" s="139" t="str">
        <f t="shared" si="4"/>
        <v>311</v>
      </c>
      <c r="Q36" s="139" t="str">
        <f t="shared" si="5"/>
        <v>31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51</v>
      </c>
      <c r="B37" s="144" t="str">
        <f t="shared" si="1"/>
        <v>Pomoći EU</v>
      </c>
      <c r="C37" s="149">
        <v>3132</v>
      </c>
      <c r="D37" s="144" t="str">
        <f t="shared" si="2"/>
        <v>Doprinosi za obvezno zdravstveno osiguranje</v>
      </c>
      <c r="E37" s="183" t="s">
        <v>801</v>
      </c>
      <c r="F37" s="144" t="str">
        <f t="shared" si="3"/>
        <v>NOVI PODPROJEKT</v>
      </c>
      <c r="G37" s="182">
        <v>4800</v>
      </c>
      <c r="H37" s="182">
        <v>4450</v>
      </c>
      <c r="I37" s="182"/>
      <c r="J37" s="198"/>
      <c r="K37" s="197"/>
      <c r="L37" s="197"/>
      <c r="M37" s="198"/>
      <c r="N37" s="198"/>
      <c r="P37" s="139" t="str">
        <f t="shared" si="4"/>
        <v>313</v>
      </c>
      <c r="Q37" s="139" t="str">
        <f t="shared" si="5"/>
        <v>31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51</v>
      </c>
      <c r="B38" s="144" t="str">
        <f t="shared" si="1"/>
        <v>Pomoći EU</v>
      </c>
      <c r="C38" s="149">
        <v>3211</v>
      </c>
      <c r="D38" s="144" t="str">
        <f t="shared" si="2"/>
        <v>Službena putovanja</v>
      </c>
      <c r="E38" s="183" t="s">
        <v>801</v>
      </c>
      <c r="F38" s="144" t="str">
        <f t="shared" si="3"/>
        <v>NOVI PODPROJEKT</v>
      </c>
      <c r="G38" s="182">
        <v>32000</v>
      </c>
      <c r="H38" s="182"/>
      <c r="I38" s="182"/>
      <c r="J38" s="198"/>
      <c r="K38" s="197"/>
      <c r="L38" s="197"/>
      <c r="M38" s="198"/>
      <c r="N38" s="198"/>
      <c r="P38" s="139" t="str">
        <f t="shared" si="4"/>
        <v>321</v>
      </c>
      <c r="Q38" s="139" t="str">
        <f t="shared" si="5"/>
        <v>32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274"/>
      <c r="L478" s="274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274"/>
      <c r="L482" s="274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70" zoomScaleNormal="70" workbookViewId="0">
      <pane ySplit="2" topLeftCell="A51" activePane="bottomLeft" state="frozen"/>
      <selection pane="bottomLeft" activeCell="J5" sqref="J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87" t="s">
        <v>261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88" t="s">
        <v>263</v>
      </c>
      <c r="C3" s="289"/>
      <c r="D3" s="290" t="s">
        <v>757</v>
      </c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2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6510000</v>
      </c>
      <c r="E5" s="3"/>
      <c r="F5" s="3"/>
      <c r="G5" s="3">
        <v>10000</v>
      </c>
      <c r="H5" s="3"/>
      <c r="I5" s="3">
        <v>6500000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33526987</v>
      </c>
      <c r="E6" s="14">
        <f>+E27+E34</f>
        <v>22468022</v>
      </c>
      <c r="F6" s="14">
        <f t="shared" ref="F6:V6" si="1">+F27+F34</f>
        <v>0</v>
      </c>
      <c r="G6" s="14">
        <f t="shared" si="1"/>
        <v>1610000</v>
      </c>
      <c r="H6" s="14">
        <f>+H27+H34</f>
        <v>0</v>
      </c>
      <c r="I6" s="14">
        <f t="shared" ref="I6" si="2">+I27+I34</f>
        <v>7540000</v>
      </c>
      <c r="J6" s="14">
        <f t="shared" si="1"/>
        <v>340000</v>
      </c>
      <c r="K6" s="14">
        <f t="shared" si="1"/>
        <v>863965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695000</v>
      </c>
      <c r="U6" s="14">
        <f t="shared" si="1"/>
        <v>0</v>
      </c>
      <c r="V6" s="14">
        <f t="shared" si="1"/>
        <v>10000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-6731125</v>
      </c>
      <c r="E7" s="259"/>
      <c r="F7" s="259"/>
      <c r="G7" s="259"/>
      <c r="H7" s="259"/>
      <c r="I7" s="259">
        <v>-6504000</v>
      </c>
      <c r="J7" s="259">
        <v>-117845</v>
      </c>
      <c r="K7" s="259">
        <v>-42280</v>
      </c>
      <c r="L7" s="259"/>
      <c r="M7" s="259"/>
      <c r="N7" s="259"/>
      <c r="O7" s="259"/>
      <c r="P7" s="259"/>
      <c r="Q7" s="259"/>
      <c r="R7" s="259"/>
      <c r="S7" s="259"/>
      <c r="T7" s="259">
        <v>-67000</v>
      </c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33305862</v>
      </c>
      <c r="E8" s="14">
        <f>+E5+E6+E7</f>
        <v>22468022</v>
      </c>
      <c r="F8" s="14">
        <f t="shared" ref="F8:V8" si="3">+F5+F6+F7</f>
        <v>0</v>
      </c>
      <c r="G8" s="14">
        <f t="shared" si="3"/>
        <v>1620000</v>
      </c>
      <c r="H8" s="14">
        <f>+H5+H6+H7</f>
        <v>0</v>
      </c>
      <c r="I8" s="14">
        <f t="shared" ref="I8" si="4">+I5+I6+I7</f>
        <v>7536000</v>
      </c>
      <c r="J8" s="14">
        <f t="shared" si="3"/>
        <v>222155</v>
      </c>
      <c r="K8" s="14">
        <f t="shared" si="3"/>
        <v>821685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628000</v>
      </c>
      <c r="U8" s="14">
        <f t="shared" si="3"/>
        <v>0</v>
      </c>
      <c r="V8" s="14">
        <f t="shared" si="3"/>
        <v>10000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33305862</v>
      </c>
      <c r="E9" s="134">
        <f>+'PLAN RASHODA I IZDATAKA'!E3</f>
        <v>22468022</v>
      </c>
      <c r="F9" s="134">
        <f>+'PLAN RASHODA I IZDATAKA'!F3</f>
        <v>0</v>
      </c>
      <c r="G9" s="134">
        <f>+'PLAN RASHODA I IZDATAKA'!G3</f>
        <v>1620000</v>
      </c>
      <c r="H9" s="134">
        <f>+'PLAN RASHODA I IZDATAKA'!H3</f>
        <v>0</v>
      </c>
      <c r="I9" s="134">
        <f>+'PLAN RASHODA I IZDATAKA'!I3</f>
        <v>7536000</v>
      </c>
      <c r="J9" s="134">
        <f>+'PLAN RASHODA I IZDATAKA'!J3</f>
        <v>222155</v>
      </c>
      <c r="K9" s="134">
        <f>+'PLAN RASHODA I IZDATAKA'!K3</f>
        <v>821685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628000</v>
      </c>
      <c r="U9" s="134">
        <f>+'PLAN RASHODA I IZDATAKA'!U3</f>
        <v>0</v>
      </c>
      <c r="V9" s="134">
        <f>+'PLAN RASHODA I IZDATAKA'!V3</f>
        <v>10000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340000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340000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652000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652000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211965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211965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60000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60000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7540000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7540000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1500000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1500000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695000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695000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22468022</v>
      </c>
      <c r="E24" s="186">
        <f>SUMIFS('Plan prihoda za unos u SAP'!$G$3:$G$501,'Plan prihoda za unos u SAP'!$C$3:$C$501,"=11",'Plan prihoda za unos u SAP'!$K$3:$K$501,"=671")</f>
        <v>22468022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50000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50000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33516987</v>
      </c>
      <c r="E27" s="4">
        <f>SUM(E11:E26)</f>
        <v>22468022</v>
      </c>
      <c r="F27" s="4">
        <f t="shared" ref="F27:W27" si="7">SUM(F11:F26)</f>
        <v>0</v>
      </c>
      <c r="G27" s="4">
        <f t="shared" si="7"/>
        <v>1610000</v>
      </c>
      <c r="H27" s="4">
        <f t="shared" si="7"/>
        <v>0</v>
      </c>
      <c r="I27" s="4">
        <f t="shared" si="7"/>
        <v>7540000</v>
      </c>
      <c r="J27" s="4">
        <f t="shared" si="7"/>
        <v>340000</v>
      </c>
      <c r="K27" s="4">
        <f t="shared" si="7"/>
        <v>863965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695000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10000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10000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10000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10000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33526987</v>
      </c>
      <c r="E41" s="71">
        <f>+E40+E34+E27</f>
        <v>22468022</v>
      </c>
      <c r="F41" s="71">
        <f>+F40+F34+F27</f>
        <v>0</v>
      </c>
      <c r="G41" s="71">
        <f t="shared" ref="G41:W41" si="11">+G40+G34+G27</f>
        <v>1610000</v>
      </c>
      <c r="H41" s="71">
        <f t="shared" si="11"/>
        <v>0</v>
      </c>
      <c r="I41" s="71">
        <f t="shared" si="11"/>
        <v>7540000</v>
      </c>
      <c r="J41" s="71">
        <f t="shared" si="11"/>
        <v>340000</v>
      </c>
      <c r="K41" s="71">
        <f t="shared" si="11"/>
        <v>863965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695000</v>
      </c>
      <c r="U41" s="71">
        <f t="shared" si="11"/>
        <v>0</v>
      </c>
      <c r="V41" s="71">
        <f t="shared" si="11"/>
        <v>10000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88" t="s">
        <v>263</v>
      </c>
      <c r="C43" s="289"/>
      <c r="D43" s="290" t="s">
        <v>1915</v>
      </c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2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6731125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6504000</v>
      </c>
      <c r="J45" s="185">
        <f t="shared" si="13"/>
        <v>117845</v>
      </c>
      <c r="K45" s="185">
        <f t="shared" si="13"/>
        <v>42280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67000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32606359</v>
      </c>
      <c r="E46" s="14">
        <f t="shared" ref="E46:W46" si="14">+E67+E74</f>
        <v>22529359</v>
      </c>
      <c r="F46" s="14">
        <f t="shared" si="14"/>
        <v>0</v>
      </c>
      <c r="G46" s="14">
        <f t="shared" si="14"/>
        <v>1660000</v>
      </c>
      <c r="H46" s="14">
        <f>+H67+H74</f>
        <v>0</v>
      </c>
      <c r="I46" s="14">
        <f t="shared" si="14"/>
        <v>7540000</v>
      </c>
      <c r="J46" s="14">
        <f t="shared" si="14"/>
        <v>82000</v>
      </c>
      <c r="K46" s="14">
        <f t="shared" si="14"/>
        <v>619000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166000</v>
      </c>
      <c r="U46" s="14">
        <f t="shared" si="14"/>
        <v>0</v>
      </c>
      <c r="V46" s="14">
        <f t="shared" si="14"/>
        <v>10000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-7025758</v>
      </c>
      <c r="E47" s="113"/>
      <c r="F47" s="113"/>
      <c r="G47" s="113"/>
      <c r="H47" s="113"/>
      <c r="I47" s="113">
        <v>-6762000</v>
      </c>
      <c r="J47" s="113">
        <v>-148395</v>
      </c>
      <c r="K47" s="113">
        <v>-43163</v>
      </c>
      <c r="L47" s="113"/>
      <c r="M47" s="3"/>
      <c r="N47" s="113"/>
      <c r="O47" s="113"/>
      <c r="P47" s="113"/>
      <c r="Q47" s="113"/>
      <c r="R47" s="113"/>
      <c r="S47" s="113"/>
      <c r="T47" s="113">
        <v>-72200</v>
      </c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32311726</v>
      </c>
      <c r="E48" s="14">
        <f>+E45+E46+E47</f>
        <v>22529359</v>
      </c>
      <c r="F48" s="14">
        <f t="shared" ref="F48:W48" si="15">+F45+F46+F47</f>
        <v>0</v>
      </c>
      <c r="G48" s="14">
        <f t="shared" si="15"/>
        <v>1660000</v>
      </c>
      <c r="H48" s="14">
        <f>+H45+H46+H47</f>
        <v>0</v>
      </c>
      <c r="I48" s="14">
        <f t="shared" si="15"/>
        <v>7282000</v>
      </c>
      <c r="J48" s="14">
        <f t="shared" si="15"/>
        <v>51450</v>
      </c>
      <c r="K48" s="14">
        <f t="shared" si="15"/>
        <v>618117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160800</v>
      </c>
      <c r="U48" s="14">
        <f t="shared" si="15"/>
        <v>0</v>
      </c>
      <c r="V48" s="14">
        <f t="shared" si="15"/>
        <v>10000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32311726</v>
      </c>
      <c r="E49" s="134">
        <f>+'PLAN RASHODA I IZDATAKA'!E71</f>
        <v>22529359</v>
      </c>
      <c r="F49" s="134">
        <f>+'PLAN RASHODA I IZDATAKA'!F71</f>
        <v>0</v>
      </c>
      <c r="G49" s="134">
        <f>+'PLAN RASHODA I IZDATAKA'!G71</f>
        <v>1660000</v>
      </c>
      <c r="H49" s="134">
        <f>+'PLAN RASHODA I IZDATAKA'!H71</f>
        <v>0</v>
      </c>
      <c r="I49" s="134">
        <f>+'PLAN RASHODA I IZDATAKA'!I71</f>
        <v>7282000</v>
      </c>
      <c r="J49" s="134">
        <f>+'PLAN RASHODA I IZDATAKA'!J71</f>
        <v>51450</v>
      </c>
      <c r="K49" s="134">
        <f>+'PLAN RASHODA I IZDATAKA'!K71</f>
        <v>618117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160800</v>
      </c>
      <c r="U49" s="134">
        <f>+'PLAN RASHODA I IZDATAKA'!U71</f>
        <v>0</v>
      </c>
      <c r="V49" s="134">
        <f>+'PLAN RASHODA I IZDATAKA'!V71</f>
        <v>10000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82000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82000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450000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450000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169000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169000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60000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60000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7540000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7540000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1550000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1550000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166000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166000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22529359</v>
      </c>
      <c r="E64" s="186">
        <f>SUMIFS('Plan prihoda za unos u SAP'!$H$3:$H$501,'Plan prihoda za unos u SAP'!$C$3:$C$501,"=11",'Plan prihoda za unos u SAP'!$K$3:$K$501,"=671")</f>
        <v>22529359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50000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50000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32596359</v>
      </c>
      <c r="E67" s="4">
        <f>SUM(E51:E66)</f>
        <v>22529359</v>
      </c>
      <c r="F67" s="4">
        <f t="shared" ref="F67:W67" si="17">SUM(F51:F66)</f>
        <v>0</v>
      </c>
      <c r="G67" s="4">
        <f t="shared" si="17"/>
        <v>1660000</v>
      </c>
      <c r="H67" s="4">
        <f t="shared" si="17"/>
        <v>0</v>
      </c>
      <c r="I67" s="4">
        <f t="shared" si="17"/>
        <v>7540000</v>
      </c>
      <c r="J67" s="4">
        <f>SUM(J51:J66)</f>
        <v>82000</v>
      </c>
      <c r="K67" s="4">
        <f t="shared" si="17"/>
        <v>619000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166000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10000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10000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10000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10000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32606359</v>
      </c>
      <c r="E81" s="71">
        <f>+E80+E74+E67</f>
        <v>22529359</v>
      </c>
      <c r="F81" s="71">
        <f>+F80+F74+F67</f>
        <v>0</v>
      </c>
      <c r="G81" s="71">
        <f t="shared" ref="G81:W81" si="21">+G80+G74+G67</f>
        <v>1660000</v>
      </c>
      <c r="H81" s="71">
        <f t="shared" si="21"/>
        <v>0</v>
      </c>
      <c r="I81" s="71">
        <f t="shared" si="21"/>
        <v>7540000</v>
      </c>
      <c r="J81" s="71">
        <f t="shared" si="21"/>
        <v>82000</v>
      </c>
      <c r="K81" s="71">
        <f t="shared" si="21"/>
        <v>619000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166000</v>
      </c>
      <c r="U81" s="71">
        <f t="shared" si="21"/>
        <v>0</v>
      </c>
      <c r="V81" s="71">
        <f t="shared" si="21"/>
        <v>10000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88" t="s">
        <v>263</v>
      </c>
      <c r="C83" s="289"/>
      <c r="D83" s="290" t="s">
        <v>1989</v>
      </c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2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7025758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6762000</v>
      </c>
      <c r="J85" s="185">
        <f t="shared" si="23"/>
        <v>148395</v>
      </c>
      <c r="K85" s="185">
        <f t="shared" si="23"/>
        <v>43163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72200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32077649</v>
      </c>
      <c r="E86" s="14">
        <f t="shared" ref="E86:W86" si="24">+E107+E114</f>
        <v>22623649</v>
      </c>
      <c r="F86" s="14">
        <f t="shared" si="24"/>
        <v>0</v>
      </c>
      <c r="G86" s="14">
        <f t="shared" si="24"/>
        <v>1710000</v>
      </c>
      <c r="H86" s="14">
        <f>+H107+H114</f>
        <v>0</v>
      </c>
      <c r="I86" s="14">
        <f t="shared" si="24"/>
        <v>7540000</v>
      </c>
      <c r="J86" s="14">
        <f t="shared" si="24"/>
        <v>0</v>
      </c>
      <c r="K86" s="14">
        <f t="shared" si="24"/>
        <v>169000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25000</v>
      </c>
      <c r="U86" s="14">
        <f t="shared" si="24"/>
        <v>0</v>
      </c>
      <c r="V86" s="14">
        <f t="shared" si="24"/>
        <v>10000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-7291758</v>
      </c>
      <c r="E87" s="113"/>
      <c r="F87" s="113"/>
      <c r="G87" s="113"/>
      <c r="H87" s="113"/>
      <c r="I87" s="113">
        <v>-7023000</v>
      </c>
      <c r="J87" s="113">
        <v>-148395</v>
      </c>
      <c r="K87" s="113">
        <v>-43163</v>
      </c>
      <c r="L87" s="113"/>
      <c r="M87" s="3"/>
      <c r="N87" s="113"/>
      <c r="O87" s="113"/>
      <c r="P87" s="113"/>
      <c r="Q87" s="113"/>
      <c r="R87" s="113"/>
      <c r="S87" s="113"/>
      <c r="T87" s="113">
        <v>-77200</v>
      </c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31811649</v>
      </c>
      <c r="E88" s="14">
        <f>+E85+E86+E87</f>
        <v>22623649</v>
      </c>
      <c r="F88" s="14">
        <f t="shared" ref="F88:W88" si="25">+F85+F86+F87</f>
        <v>0</v>
      </c>
      <c r="G88" s="14">
        <f t="shared" si="25"/>
        <v>1710000</v>
      </c>
      <c r="H88" s="14">
        <f>+H85+H86+H87</f>
        <v>0</v>
      </c>
      <c r="I88" s="14">
        <f t="shared" si="25"/>
        <v>7279000</v>
      </c>
      <c r="J88" s="14">
        <f t="shared" si="25"/>
        <v>0</v>
      </c>
      <c r="K88" s="14">
        <f t="shared" si="25"/>
        <v>169000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20000</v>
      </c>
      <c r="U88" s="14">
        <f t="shared" si="25"/>
        <v>0</v>
      </c>
      <c r="V88" s="14">
        <f t="shared" si="25"/>
        <v>10000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31811649</v>
      </c>
      <c r="E89" s="134">
        <f>+'PLAN RASHODA I IZDATAKA'!E91</f>
        <v>22623649</v>
      </c>
      <c r="F89" s="134">
        <f>+'PLAN RASHODA I IZDATAKA'!F91</f>
        <v>0</v>
      </c>
      <c r="G89" s="134">
        <f>+'PLAN RASHODA I IZDATAKA'!G91</f>
        <v>1710000</v>
      </c>
      <c r="H89" s="134">
        <f>+'PLAN RASHODA I IZDATAKA'!H91</f>
        <v>0</v>
      </c>
      <c r="I89" s="134">
        <f>+'PLAN RASHODA I IZDATAKA'!I91</f>
        <v>7279000</v>
      </c>
      <c r="J89" s="134">
        <f>+'PLAN RASHODA I IZDATAKA'!J91</f>
        <v>0</v>
      </c>
      <c r="K89" s="134">
        <f>+'PLAN RASHODA I IZDATAKA'!K91</f>
        <v>169000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20000</v>
      </c>
      <c r="U89" s="134">
        <f>+'PLAN RASHODA I IZDATAKA'!U91</f>
        <v>0</v>
      </c>
      <c r="V89" s="134">
        <f>+'PLAN RASHODA I IZDATAKA'!V91</f>
        <v>10000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169000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169000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60000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60000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7540000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7540000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1600000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1600000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25000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25000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22623649</v>
      </c>
      <c r="E104" s="186">
        <f>SUMIFS('Plan prihoda za unos u SAP'!$I$3:$I$501,'Plan prihoda za unos u SAP'!$C$3:$C$501,"=11",'Plan prihoda za unos u SAP'!$K$3:$K$501,"=671")</f>
        <v>22623649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50000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50000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32067649</v>
      </c>
      <c r="E107" s="4">
        <f>SUM(E91:E106)</f>
        <v>22623649</v>
      </c>
      <c r="F107" s="4">
        <f t="shared" ref="F107:W107" si="27">SUM(F91:F106)</f>
        <v>0</v>
      </c>
      <c r="G107" s="4">
        <f t="shared" si="27"/>
        <v>1710000</v>
      </c>
      <c r="H107" s="4">
        <f t="shared" si="27"/>
        <v>0</v>
      </c>
      <c r="I107" s="4">
        <f t="shared" si="27"/>
        <v>7540000</v>
      </c>
      <c r="J107" s="4">
        <f t="shared" si="27"/>
        <v>0</v>
      </c>
      <c r="K107" s="4">
        <f t="shared" si="27"/>
        <v>169000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25000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10000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10000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10000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10000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32077649</v>
      </c>
      <c r="E121" s="71">
        <f>+E120+E114+E107</f>
        <v>22623649</v>
      </c>
      <c r="F121" s="71">
        <f>+F120+F114+F107</f>
        <v>0</v>
      </c>
      <c r="G121" s="71">
        <f t="shared" ref="G121:W121" si="31">+G120+G114+G107</f>
        <v>1710000</v>
      </c>
      <c r="H121" s="71">
        <f t="shared" si="31"/>
        <v>0</v>
      </c>
      <c r="I121" s="71">
        <f t="shared" si="31"/>
        <v>7540000</v>
      </c>
      <c r="J121" s="71">
        <f t="shared" si="31"/>
        <v>0</v>
      </c>
      <c r="K121" s="71">
        <f t="shared" si="31"/>
        <v>169000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25000</v>
      </c>
      <c r="U121" s="71">
        <f t="shared" si="31"/>
        <v>0</v>
      </c>
      <c r="V121" s="71">
        <f t="shared" si="31"/>
        <v>10000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52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3" t="s">
        <v>3492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33305862</v>
      </c>
      <c r="E3" s="121">
        <f t="shared" ref="E3:W3" si="1">E4+E38+E58</f>
        <v>22468022</v>
      </c>
      <c r="F3" s="121">
        <f t="shared" si="1"/>
        <v>0</v>
      </c>
      <c r="G3" s="121">
        <f t="shared" si="1"/>
        <v>1620000</v>
      </c>
      <c r="H3" s="121">
        <f>H4+H38+H58</f>
        <v>0</v>
      </c>
      <c r="I3" s="121">
        <f t="shared" si="1"/>
        <v>7536000</v>
      </c>
      <c r="J3" s="121">
        <f t="shared" si="1"/>
        <v>222155</v>
      </c>
      <c r="K3" s="121">
        <f t="shared" si="1"/>
        <v>821685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628000</v>
      </c>
      <c r="U3" s="121">
        <f t="shared" si="1"/>
        <v>0</v>
      </c>
      <c r="V3" s="121">
        <f t="shared" si="1"/>
        <v>10000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32500862</v>
      </c>
      <c r="E4" s="125">
        <f>E5+E9+E15+E19+E23+E30+E33</f>
        <v>22118022</v>
      </c>
      <c r="F4" s="125">
        <f t="shared" ref="F4:W4" si="2">F5+F9+F15+F19+F23+F30+F33</f>
        <v>0</v>
      </c>
      <c r="G4" s="125">
        <f t="shared" si="2"/>
        <v>1620000</v>
      </c>
      <c r="H4" s="125">
        <f>H5+H9+H15+H19+H23+H30+H33</f>
        <v>0</v>
      </c>
      <c r="I4" s="125">
        <f t="shared" si="2"/>
        <v>7096000</v>
      </c>
      <c r="J4" s="125">
        <f t="shared" si="2"/>
        <v>222155</v>
      </c>
      <c r="K4" s="125">
        <f t="shared" si="2"/>
        <v>816685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628000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25911483</v>
      </c>
      <c r="E5" s="12">
        <f>SUM(E6:E8)</f>
        <v>20098620</v>
      </c>
      <c r="F5" s="12">
        <f t="shared" ref="F5:W5" si="3">SUM(F6:F8)</f>
        <v>0</v>
      </c>
      <c r="G5" s="12">
        <f t="shared" si="3"/>
        <v>291000</v>
      </c>
      <c r="H5" s="12">
        <f>SUM(H6:H8)</f>
        <v>0</v>
      </c>
      <c r="I5" s="12">
        <f t="shared" si="3"/>
        <v>4462000</v>
      </c>
      <c r="J5" s="12">
        <f t="shared" si="3"/>
        <v>179195</v>
      </c>
      <c r="K5" s="12">
        <f t="shared" si="3"/>
        <v>457668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423000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20809050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16854590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250000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2800000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152900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388560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363000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1685110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479110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1200000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1000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5000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3417323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2764920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41000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462000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25295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64108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60000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6215379</v>
      </c>
      <c r="E9" s="78">
        <f t="shared" ref="E9:W9" si="4">SUM(E10:E14)</f>
        <v>1979402</v>
      </c>
      <c r="F9" s="78">
        <f t="shared" si="4"/>
        <v>0</v>
      </c>
      <c r="G9" s="78">
        <f>SUM(G10:G14)</f>
        <v>1240000</v>
      </c>
      <c r="H9" s="78">
        <f>SUM(H10:H14)</f>
        <v>0</v>
      </c>
      <c r="I9" s="78">
        <f t="shared" si="4"/>
        <v>2389000</v>
      </c>
      <c r="J9" s="78">
        <f t="shared" si="4"/>
        <v>42960</v>
      </c>
      <c r="K9" s="78">
        <f t="shared" si="4"/>
        <v>359017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205000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921750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401430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60000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325000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36560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73760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25000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1067000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578000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184000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305000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3842296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822639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909000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1639000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6400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285257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180000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384333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177333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87000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120000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34000</v>
      </c>
      <c r="E15" s="4">
        <f t="shared" ref="E15:W15" si="5">SUM(E16:E18)</f>
        <v>20000</v>
      </c>
      <c r="F15" s="4">
        <f t="shared" si="5"/>
        <v>0</v>
      </c>
      <c r="G15" s="4">
        <f t="shared" si="5"/>
        <v>4000</v>
      </c>
      <c r="H15" s="4">
        <f>SUM(H16:H18)</f>
        <v>0</v>
      </c>
      <c r="I15" s="4">
        <f t="shared" si="5"/>
        <v>10000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34000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20000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4000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240000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45000</v>
      </c>
      <c r="H23" s="78">
        <f>SUM(H24:H29)</f>
        <v>0</v>
      </c>
      <c r="I23" s="78">
        <f t="shared" si="7"/>
        <v>195000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240000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45000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195000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60000</v>
      </c>
      <c r="E30" s="4">
        <f t="shared" ref="E30:W30" si="8">SUM(E31:E32)</f>
        <v>20000</v>
      </c>
      <c r="F30" s="4">
        <f t="shared" si="8"/>
        <v>0</v>
      </c>
      <c r="G30" s="4">
        <f t="shared" si="8"/>
        <v>20000</v>
      </c>
      <c r="H30" s="4">
        <f>SUM(H31:H32)</f>
        <v>0</v>
      </c>
      <c r="I30" s="4">
        <f t="shared" si="8"/>
        <v>20000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10000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10000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50000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10000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20000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20000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40000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20000</v>
      </c>
      <c r="H33" s="4">
        <f>SUM(H34:H37)</f>
        <v>0</v>
      </c>
      <c r="I33" s="4">
        <f t="shared" si="9"/>
        <v>20000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40000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20000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20000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805000</v>
      </c>
      <c r="E38" s="126">
        <f>E42+E49+E51+E53+E39</f>
        <v>350000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440000</v>
      </c>
      <c r="J38" s="126">
        <f t="shared" si="11"/>
        <v>0</v>
      </c>
      <c r="K38" s="126">
        <f t="shared" si="11"/>
        <v>5000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10000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805000</v>
      </c>
      <c r="E42" s="4">
        <f t="shared" ref="E42:W42" si="13">SUM(E43:E48)</f>
        <v>350000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440000</v>
      </c>
      <c r="J42" s="4">
        <f t="shared" si="13"/>
        <v>0</v>
      </c>
      <c r="K42" s="4">
        <f t="shared" si="13"/>
        <v>5000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10000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700000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250000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440000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10000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105000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100000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5000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32311726</v>
      </c>
      <c r="E71" s="121">
        <f t="shared" ref="E71:W71" si="23">+E72+E80+E86</f>
        <v>22529359</v>
      </c>
      <c r="F71" s="121">
        <f t="shared" si="23"/>
        <v>0</v>
      </c>
      <c r="G71" s="121">
        <f t="shared" si="23"/>
        <v>1660000</v>
      </c>
      <c r="H71" s="121">
        <f>+H72+H80+H86</f>
        <v>0</v>
      </c>
      <c r="I71" s="121">
        <f t="shared" si="23"/>
        <v>7282000</v>
      </c>
      <c r="J71" s="121">
        <f t="shared" si="23"/>
        <v>51450</v>
      </c>
      <c r="K71" s="121">
        <f t="shared" si="23"/>
        <v>618117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160800</v>
      </c>
      <c r="U71" s="121">
        <f t="shared" si="23"/>
        <v>0</v>
      </c>
      <c r="V71" s="121">
        <f t="shared" si="23"/>
        <v>10000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31946726</v>
      </c>
      <c r="E72" s="130">
        <f t="shared" ref="E72:W72" si="24">SUM(E73:E79)</f>
        <v>22269359</v>
      </c>
      <c r="F72" s="130">
        <f t="shared" si="24"/>
        <v>0</v>
      </c>
      <c r="G72" s="130">
        <f t="shared" si="24"/>
        <v>1660000</v>
      </c>
      <c r="H72" s="130">
        <f>SUM(H73:H79)</f>
        <v>0</v>
      </c>
      <c r="I72" s="130">
        <f t="shared" si="24"/>
        <v>7192000</v>
      </c>
      <c r="J72" s="130">
        <f t="shared" si="24"/>
        <v>51450</v>
      </c>
      <c r="K72" s="130">
        <f t="shared" si="24"/>
        <v>613117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160800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25428700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20158800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291000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4462000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31450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388150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97300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6124026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2050559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1277000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2488000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20000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224967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63500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34000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20000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4000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240000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48000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192000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80000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40000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20000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20000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40000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20000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20000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365000</v>
      </c>
      <c r="E80" s="131">
        <f t="shared" ref="E80:W80" si="25">SUM(E81:E85)</f>
        <v>260000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90000</v>
      </c>
      <c r="J80" s="131">
        <f t="shared" si="25"/>
        <v>0</v>
      </c>
      <c r="K80" s="131">
        <f t="shared" si="25"/>
        <v>5000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10000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365000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260000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90000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5000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10000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31811649</v>
      </c>
      <c r="E91" s="121">
        <f t="shared" ref="E91:W91" si="28">E92+E100+E106</f>
        <v>22623649</v>
      </c>
      <c r="F91" s="121">
        <f t="shared" si="28"/>
        <v>0</v>
      </c>
      <c r="G91" s="121">
        <f t="shared" si="28"/>
        <v>1710000</v>
      </c>
      <c r="H91" s="121">
        <f>H92+H100+H106</f>
        <v>0</v>
      </c>
      <c r="I91" s="121">
        <f t="shared" si="28"/>
        <v>7279000</v>
      </c>
      <c r="J91" s="121">
        <f t="shared" si="28"/>
        <v>0</v>
      </c>
      <c r="K91" s="121">
        <f t="shared" si="28"/>
        <v>169000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20000</v>
      </c>
      <c r="U91" s="121">
        <f t="shared" si="28"/>
        <v>0</v>
      </c>
      <c r="V91" s="121">
        <f t="shared" si="28"/>
        <v>10000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31513649</v>
      </c>
      <c r="E92" s="130">
        <f t="shared" ref="E92:G92" si="29">SUM(E93:E99)</f>
        <v>22430649</v>
      </c>
      <c r="F92" s="130">
        <f t="shared" si="29"/>
        <v>0</v>
      </c>
      <c r="G92" s="130">
        <f t="shared" si="29"/>
        <v>1710000</v>
      </c>
      <c r="H92" s="130">
        <f>SUM(H93:H99)</f>
        <v>0</v>
      </c>
      <c r="I92" s="130">
        <f t="shared" ref="I92:K92" si="30">SUM(I93:I99)</f>
        <v>7189000</v>
      </c>
      <c r="J92" s="130">
        <f t="shared" si="30"/>
        <v>0</v>
      </c>
      <c r="K92" s="130">
        <f t="shared" si="30"/>
        <v>164000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20000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25014350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20261350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291000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4462000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6105299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2109299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1324000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2488000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164000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20000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34000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20000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4000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240000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51000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189000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80000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40000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20000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20000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40000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20000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20000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298000</v>
      </c>
      <c r="E100" s="131">
        <f t="shared" ref="E100:G100" si="33">SUM(E101:E105)</f>
        <v>193000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90000</v>
      </c>
      <c r="J100" s="131">
        <f t="shared" si="34"/>
        <v>0</v>
      </c>
      <c r="K100" s="131">
        <f t="shared" si="34"/>
        <v>5000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10000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298000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193000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90000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5000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10000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F22" sqref="F22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96" t="s">
        <v>221</v>
      </c>
      <c r="B10" s="298" t="s">
        <v>222</v>
      </c>
      <c r="C10" s="298" t="s">
        <v>223</v>
      </c>
      <c r="D10" s="301" t="s">
        <v>224</v>
      </c>
      <c r="E10" s="294" t="s">
        <v>3490</v>
      </c>
      <c r="F10" s="294" t="s">
        <v>765</v>
      </c>
      <c r="G10" s="294" t="s">
        <v>1912</v>
      </c>
      <c r="H10" s="294" t="s">
        <v>3491</v>
      </c>
    </row>
    <row r="11" spans="1:8" ht="15.75" thickBot="1">
      <c r="A11" s="297"/>
      <c r="B11" s="299"/>
      <c r="C11" s="300"/>
      <c r="D11" s="302"/>
      <c r="E11" s="303"/>
      <c r="F11" s="295"/>
      <c r="G11" s="295"/>
      <c r="H11" s="295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topLeftCell="A250" workbookViewId="0">
      <selection activeCell="B278" sqref="B278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62" t="s">
        <v>2064</v>
      </c>
      <c r="B48" s="263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62" t="s">
        <v>2095</v>
      </c>
      <c r="B63" s="263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64" t="s">
        <v>1090</v>
      </c>
      <c r="B118" s="265" t="s">
        <v>1854</v>
      </c>
      <c r="C118" s="266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67" t="s">
        <v>1081</v>
      </c>
      <c r="B135" s="268" t="s">
        <v>1139</v>
      </c>
      <c r="C135" s="269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62" t="s">
        <v>62</v>
      </c>
      <c r="B138" s="263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67" t="s">
        <v>121</v>
      </c>
      <c r="B152" s="268" t="s">
        <v>1945</v>
      </c>
      <c r="C152" s="269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62" t="s">
        <v>178</v>
      </c>
      <c r="B163" s="263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topLeftCell="A134" workbookViewId="0">
      <selection activeCell="A141" sqref="A141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70" t="s">
        <v>1065</v>
      </c>
      <c r="B4" s="271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60" t="s">
        <v>1285</v>
      </c>
      <c r="B20" s="261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72" t="s">
        <v>121</v>
      </c>
      <c r="B89" s="273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61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61" t="s">
        <v>1440</v>
      </c>
    </row>
    <row r="111" spans="1:2">
      <c r="A111" s="254" t="s">
        <v>1441</v>
      </c>
      <c r="B111" s="261" t="s">
        <v>1442</v>
      </c>
    </row>
    <row r="112" spans="1:2">
      <c r="A112" s="254" t="s">
        <v>1443</v>
      </c>
      <c r="B112" s="261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61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61" t="s">
        <v>2320</v>
      </c>
    </row>
    <row r="150" spans="1:2">
      <c r="A150" s="254" t="s">
        <v>2321</v>
      </c>
      <c r="B150" s="261" t="s">
        <v>2322</v>
      </c>
    </row>
    <row r="151" spans="1:2">
      <c r="A151" s="254" t="s">
        <v>2323</v>
      </c>
      <c r="B151" s="261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61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61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61" t="s">
        <v>2399</v>
      </c>
    </row>
    <row r="190" spans="1:2">
      <c r="A190" s="254" t="s">
        <v>2400</v>
      </c>
      <c r="B190" s="261" t="s">
        <v>2401</v>
      </c>
    </row>
    <row r="191" spans="1:2">
      <c r="A191" s="254" t="s">
        <v>2402</v>
      </c>
      <c r="B191" s="261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60" t="s">
        <v>2552</v>
      </c>
      <c r="B346" s="261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60" t="s">
        <v>2580</v>
      </c>
      <c r="B360" s="261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60" t="s">
        <v>998</v>
      </c>
      <c r="B902" s="261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2021-09-16T09:28:10Z</cp:lastPrinted>
  <dcterms:created xsi:type="dcterms:W3CDTF">2018-09-10T07:36:17Z</dcterms:created>
  <dcterms:modified xsi:type="dcterms:W3CDTF">2024-01-04T08:27:51Z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