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\Desktop\"/>
    </mc:Choice>
  </mc:AlternateContent>
  <xr:revisionPtr revIDLastSave="0" documentId="8_{4B623511-106C-4448-A86C-45F5BE93486F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LIPANJ" sheetId="1" r:id="rId1"/>
  </sheets>
  <externalReferences>
    <externalReference r:id="rId2"/>
  </externalReferences>
  <definedNames>
    <definedName name="_xlnm._FilterDatabase" localSheetId="0" hidden="1">LIPANJ!$B$1:$B$306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8" i="1" l="1"/>
  <c r="E139" i="1"/>
  <c r="E8" i="1"/>
  <c r="E100" i="1"/>
  <c r="E75" i="1"/>
  <c r="E70" i="1"/>
  <c r="E39" i="1"/>
  <c r="E41" i="1" s="1"/>
  <c r="E141" i="1"/>
  <c r="E140" i="1"/>
  <c r="E135" i="1"/>
  <c r="E127" i="1"/>
  <c r="E129" i="1" s="1"/>
  <c r="E82" i="1"/>
  <c r="E28" i="1"/>
  <c r="E90" i="1"/>
  <c r="E112" i="1"/>
  <c r="E103" i="1"/>
  <c r="E108" i="1" s="1"/>
  <c r="E93" i="1"/>
  <c r="E89" i="1"/>
  <c r="E88" i="1"/>
  <c r="E84" i="1"/>
  <c r="E63" i="1"/>
  <c r="E62" i="1"/>
  <c r="E54" i="1"/>
  <c r="E56" i="1" s="1"/>
  <c r="E48" i="1"/>
  <c r="E52" i="1" s="1"/>
  <c r="E33" i="1"/>
  <c r="E32" i="1"/>
  <c r="E31" i="1"/>
  <c r="E27" i="1"/>
  <c r="E24" i="1"/>
  <c r="E122" i="1"/>
  <c r="E20" i="1"/>
  <c r="E36" i="1" l="1"/>
  <c r="E97" i="1"/>
  <c r="E80" i="1"/>
  <c r="E86" i="1"/>
  <c r="E29" i="1"/>
  <c r="E142" i="1"/>
  <c r="E143" i="1" s="1"/>
</calcChain>
</file>

<file path=xl/sharedStrings.xml><?xml version="1.0" encoding="utf-8"?>
<sst xmlns="http://schemas.openxmlformats.org/spreadsheetml/2006/main" count="311" uniqueCount="214">
  <si>
    <t>Hrvatski telekom d.d.</t>
  </si>
  <si>
    <t>A1 Hrvatska d.o.o.</t>
  </si>
  <si>
    <t>Libukom Jurdani d.o.o. Jurdani</t>
  </si>
  <si>
    <t>ZABA - ZAGREBAČKA BANKA d.d.</t>
  </si>
  <si>
    <t>Studentski centar Rijeka</t>
  </si>
  <si>
    <t>Fakultet za menadžment u turizmu i ugostiteljstvu</t>
  </si>
  <si>
    <t>HP Hrvatska pošta</t>
  </si>
  <si>
    <t>ATAUCTUS d.o.o.</t>
  </si>
  <si>
    <t>3t.Cable d.o.o. Opatija</t>
  </si>
  <si>
    <t>STATUS d.o.o.</t>
  </si>
  <si>
    <t>Securitas Hrvatska d.o.o. Zagreb</t>
  </si>
  <si>
    <t>Trgovina Krk  Malinska</t>
  </si>
  <si>
    <t>NAZIV ISPLATITELJA: Fakultet za menadžment u turizmu i ugostiteljestvu, Opatija</t>
  </si>
  <si>
    <t>NAZIV PRIMATELJA</t>
  </si>
  <si>
    <t>OIB PRIMATELJA</t>
  </si>
  <si>
    <t>SJEDIŠTE</t>
  </si>
  <si>
    <t>VRSTA RASHODA</t>
  </si>
  <si>
    <t>Ukupno</t>
  </si>
  <si>
    <t>Opatija</t>
  </si>
  <si>
    <t>3221</t>
  </si>
  <si>
    <t>Uredski materijal i ostali materijalni rashodi</t>
  </si>
  <si>
    <t>Zagreb</t>
  </si>
  <si>
    <t>Usluge telefona, pošte i prijevoza</t>
  </si>
  <si>
    <t>3231</t>
  </si>
  <si>
    <t>3232</t>
  </si>
  <si>
    <t>Usluge tekućeg i investicijskog održavanja</t>
  </si>
  <si>
    <t>3234</t>
  </si>
  <si>
    <t>Komunalne usluge</t>
  </si>
  <si>
    <t>Zakupnine i najamnine</t>
  </si>
  <si>
    <t>Intelektualne i osobne usluge</t>
  </si>
  <si>
    <t>Računalne usluge</t>
  </si>
  <si>
    <t>3235</t>
  </si>
  <si>
    <t>3237</t>
  </si>
  <si>
    <t>Ostale usluge</t>
  </si>
  <si>
    <t>3239</t>
  </si>
  <si>
    <t>Reprezentacija</t>
  </si>
  <si>
    <t>Malinska</t>
  </si>
  <si>
    <t>3293</t>
  </si>
  <si>
    <t>3295</t>
  </si>
  <si>
    <t>Usluge banaka</t>
  </si>
  <si>
    <t>3431</t>
  </si>
  <si>
    <t>Pristojbe i naknade</t>
  </si>
  <si>
    <t>3111</t>
  </si>
  <si>
    <t>Plaće za redovan rad</t>
  </si>
  <si>
    <t>3121</t>
  </si>
  <si>
    <t>3132</t>
  </si>
  <si>
    <t>3211</t>
  </si>
  <si>
    <t>Ostali rashodi za zaposlene</t>
  </si>
  <si>
    <t>Dorinosi za zdravstveno osiguranje</t>
  </si>
  <si>
    <t>Službena putovanja</t>
  </si>
  <si>
    <t>Jurdani</t>
  </si>
  <si>
    <t>Knjige</t>
  </si>
  <si>
    <t>FINA Zagreb</t>
  </si>
  <si>
    <t>3238</t>
  </si>
  <si>
    <t>3299</t>
  </si>
  <si>
    <t>Ostali nespomenuti rashodi</t>
  </si>
  <si>
    <t>3294</t>
  </si>
  <si>
    <t>Članarine</t>
  </si>
  <si>
    <t>Usavršavanja zaposlenika</t>
  </si>
  <si>
    <t>3213</t>
  </si>
  <si>
    <t>Sveukupno</t>
  </si>
  <si>
    <t>Način objave - ukupni iznos po primatelju</t>
  </si>
  <si>
    <t xml:space="preserve">Energija </t>
  </si>
  <si>
    <t>HEP Opskrba d.o.o. Zagreb</t>
  </si>
  <si>
    <t>Čavle</t>
  </si>
  <si>
    <t>Netcom d.o.o.</t>
  </si>
  <si>
    <t>Klaster zdravstvenog turizma Kvarnera</t>
  </si>
  <si>
    <t>Adrialift d.o.o.</t>
  </si>
  <si>
    <t>Usluge promidžbe</t>
  </si>
  <si>
    <t>3233</t>
  </si>
  <si>
    <t>B Elektronika d.o.o. Rijeka</t>
  </si>
  <si>
    <t>Premije osiguranja</t>
  </si>
  <si>
    <t>Grad Opatija</t>
  </si>
  <si>
    <t>3292</t>
  </si>
  <si>
    <t>57807962737</t>
  </si>
  <si>
    <t>58843087891</t>
  </si>
  <si>
    <t>36856415212</t>
  </si>
  <si>
    <t>06144393646</t>
  </si>
  <si>
    <t>99455464348</t>
  </si>
  <si>
    <t>68419124305</t>
  </si>
  <si>
    <t>Ris d.o.o.</t>
  </si>
  <si>
    <t>Sveučilišna knjižnica Rijeka</t>
  </si>
  <si>
    <t>15573308024</t>
  </si>
  <si>
    <t>LRH LIBURNIA RIVIERA HOTELI  d.d.</t>
  </si>
  <si>
    <t>62171880268</t>
  </si>
  <si>
    <t>84122581314</t>
  </si>
  <si>
    <t>77917801452</t>
  </si>
  <si>
    <t>50090625176</t>
  </si>
  <si>
    <t>52931027628</t>
  </si>
  <si>
    <t>Provitalis d.o.o.</t>
  </si>
  <si>
    <t>Žminj</t>
  </si>
  <si>
    <t>11857024889</t>
  </si>
  <si>
    <t>Tiskara i grafika Viškovo</t>
  </si>
  <si>
    <t>79643690725</t>
  </si>
  <si>
    <t>4241</t>
  </si>
  <si>
    <t>44958772000</t>
  </si>
  <si>
    <t>Narodne novine d.d.</t>
  </si>
  <si>
    <t>DRUŠTVO BIBLIOTEKARA ISTRE</t>
  </si>
  <si>
    <t>45917769536</t>
  </si>
  <si>
    <t>69359376226</t>
  </si>
  <si>
    <t>87500773013</t>
  </si>
  <si>
    <t>SGS ADRIATICA d.o.o. ZAGREB</t>
  </si>
  <si>
    <t>STUDENTSKI CENTAR RIJEKA</t>
  </si>
  <si>
    <t>AGENCIJA ZA KOMERCIJALNU DJELATNOST d.o.o.</t>
  </si>
  <si>
    <t>"BON-TON" d.o.o.</t>
  </si>
  <si>
    <t>64546066176</t>
  </si>
  <si>
    <t>ORELJ d.o.o.</t>
  </si>
  <si>
    <t>85821130368</t>
  </si>
  <si>
    <t>Kastav</t>
  </si>
  <si>
    <t>Matulji</t>
  </si>
  <si>
    <t>Rijeka</t>
  </si>
  <si>
    <t>Pula</t>
  </si>
  <si>
    <t>4221</t>
  </si>
  <si>
    <t>VENTEX d.o.o.</t>
  </si>
  <si>
    <t>63398817957</t>
  </si>
  <si>
    <t>Uredska oprema i namještaj</t>
  </si>
  <si>
    <t>GDPR</t>
  </si>
  <si>
    <t>Tina Šegota</t>
  </si>
  <si>
    <t>Lovran</t>
  </si>
  <si>
    <t>Viškovo</t>
  </si>
  <si>
    <t>Isplate sredstava za razdoblje srpanj 2024. godine</t>
  </si>
  <si>
    <t>Hrvatsko društvo ekonomista</t>
  </si>
  <si>
    <t>Svijet medija d.o.o.</t>
  </si>
  <si>
    <t>Grafocentar d.o.o.</t>
  </si>
  <si>
    <t>Makromikro grupa d.o.o.</t>
  </si>
  <si>
    <t>TUO Pilkos</t>
  </si>
  <si>
    <t>Vereno d.o.o.</t>
  </si>
  <si>
    <t>INA d.d.</t>
  </si>
  <si>
    <t>Walmar d.o.o.</t>
  </si>
  <si>
    <t>Miscom d.o.o.</t>
  </si>
  <si>
    <t>TIM d.o.o.</t>
  </si>
  <si>
    <t>Stoji grad d.o.o.</t>
  </si>
  <si>
    <t>SPAN d.o.o.</t>
  </si>
  <si>
    <t>Tobii AB</t>
  </si>
  <si>
    <t>Švedska</t>
  </si>
  <si>
    <t>SMART PLS</t>
  </si>
  <si>
    <t>Njemačka</t>
  </si>
  <si>
    <t>Zdravstvene usluge</t>
  </si>
  <si>
    <t>AGRAM LIFE</t>
  </si>
  <si>
    <t xml:space="preserve">Thalassotherapia </t>
  </si>
  <si>
    <t>MU-DRA, obrt</t>
  </si>
  <si>
    <t>Rijeka-projekt energetika d.o.o.</t>
  </si>
  <si>
    <t xml:space="preserve">Fina </t>
  </si>
  <si>
    <t>Filozofski fakultet Rijeka</t>
  </si>
  <si>
    <t xml:space="preserve">Springer </t>
  </si>
  <si>
    <t>LYNX and FOX</t>
  </si>
  <si>
    <t>Delnice</t>
  </si>
  <si>
    <t>LAVANDA M, obrt</t>
  </si>
  <si>
    <t>Croatia osiguranje d.d.</t>
  </si>
  <si>
    <t>PPD CROATIA d.o.o.</t>
  </si>
  <si>
    <t xml:space="preserve">UGOSTITELJSKI OBRT E &amp; T </t>
  </si>
  <si>
    <t>Commitee on Public Ethics</t>
  </si>
  <si>
    <t>Hrvatska radio televizija</t>
  </si>
  <si>
    <t>Šobec, Turistično in trgovinskso podjetje</t>
  </si>
  <si>
    <t>Slovenija</t>
  </si>
  <si>
    <t>BB sailing agency, obrt</t>
  </si>
  <si>
    <t>Baška</t>
  </si>
  <si>
    <t>GB193623884</t>
  </si>
  <si>
    <t>Velika Britanija</t>
  </si>
  <si>
    <t>08622180689</t>
  </si>
  <si>
    <t>Križevci</t>
  </si>
  <si>
    <t>Čakovec</t>
  </si>
  <si>
    <t>UPI-2M PLUS d.o.o.</t>
  </si>
  <si>
    <t>M.E.P. d.o.o.</t>
  </si>
  <si>
    <t>SIGNETA d.o.o.</t>
  </si>
  <si>
    <t>Školska knjiga d.o.o.</t>
  </si>
  <si>
    <t>Seminari,savjetovanja i simpoziji</t>
  </si>
  <si>
    <t>Hrvatsko društvo za operacijska istraživanja</t>
  </si>
  <si>
    <t>Bojan Ujčić</t>
  </si>
  <si>
    <t>Marina Dukić</t>
  </si>
  <si>
    <t>Aurentium Droj</t>
  </si>
  <si>
    <t>Giacomo del Chiappa</t>
  </si>
  <si>
    <t>Angelina Rose Skender</t>
  </si>
  <si>
    <t>Zoran Stojanović</t>
  </si>
  <si>
    <t>Perssefoni Polychronidou</t>
  </si>
  <si>
    <t>Apostolas Dasilas</t>
  </si>
  <si>
    <t>Darko Prebežac</t>
  </si>
  <si>
    <t>Paola Pišonić</t>
  </si>
  <si>
    <t>Ivana Datković  Škoda</t>
  </si>
  <si>
    <t>Đurđana  Ozretić Došen</t>
  </si>
  <si>
    <t>44438339914</t>
  </si>
  <si>
    <t>50467974870</t>
  </si>
  <si>
    <t>72888590750</t>
  </si>
  <si>
    <t>27759560625</t>
  </si>
  <si>
    <t>70691683041</t>
  </si>
  <si>
    <t>65230358232</t>
  </si>
  <si>
    <t>48450888776</t>
  </si>
  <si>
    <t>04477339132</t>
  </si>
  <si>
    <t>19680551758</t>
  </si>
  <si>
    <t>DE297105888</t>
  </si>
  <si>
    <t>SE5566139654</t>
  </si>
  <si>
    <t>70505505759</t>
  </si>
  <si>
    <t>DE209719094</t>
  </si>
  <si>
    <t>11369898218</t>
  </si>
  <si>
    <t>96541170357</t>
  </si>
  <si>
    <t>42729559546</t>
  </si>
  <si>
    <t>85359437105</t>
  </si>
  <si>
    <t>SI13694472</t>
  </si>
  <si>
    <t>01048212834</t>
  </si>
  <si>
    <t>30641829498</t>
  </si>
  <si>
    <t>38967655335</t>
  </si>
  <si>
    <t>94443043935</t>
  </si>
  <si>
    <t>Printshop d.o.o.</t>
  </si>
  <si>
    <t>Zadar</t>
  </si>
  <si>
    <t>18742666873</t>
  </si>
  <si>
    <t>35372335047</t>
  </si>
  <si>
    <t>92324354016</t>
  </si>
  <si>
    <t>74859215675</t>
  </si>
  <si>
    <t>53605605523</t>
  </si>
  <si>
    <t>26187994862</t>
  </si>
  <si>
    <t>Državni proračun</t>
  </si>
  <si>
    <t>Mirzet Šeho</t>
  </si>
  <si>
    <t>Opatija, 16.8.2024.</t>
  </si>
  <si>
    <t>Greta Krešič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</si>
</sst>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indexed="8"/>
      <name val="Calibri"/>
      <family val="2"/>
      <charset val="238"/>
    </font>
    <font>
      <sz val="11"/>
      <color rgb="FF4D5156"/>
      <name val="Arial Narrow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1" quotePrefix="1" applyFont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2" xfId="1" quotePrefix="1" applyFont="1" applyBorder="1" applyAlignment="1">
      <alignment horizontal="center"/>
    </xf>
    <xf numFmtId="43" fontId="3" fillId="0" borderId="0" xfId="1" quotePrefix="1" applyFont="1" applyBorder="1" applyAlignment="1">
      <alignment horizontal="center"/>
    </xf>
    <xf numFmtId="0" fontId="4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2" xfId="0" applyNumberFormat="1" applyFont="1" applyBorder="1"/>
    <xf numFmtId="43" fontId="3" fillId="0" borderId="0" xfId="1" applyFont="1" applyAlignment="1">
      <alignment horizontal="right"/>
    </xf>
    <xf numFmtId="164" fontId="0" fillId="0" borderId="0" xfId="0" applyNumberFormat="1"/>
    <xf numFmtId="0" fontId="3" fillId="2" borderId="1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4" fontId="3" fillId="0" borderId="2" xfId="0" applyNumberFormat="1" applyFont="1" applyBorder="1" applyAlignment="1">
      <alignment horizontal="right"/>
    </xf>
    <xf numFmtId="43" fontId="3" fillId="0" borderId="2" xfId="1" applyFont="1" applyBorder="1" applyAlignment="1">
      <alignment horizontal="right"/>
    </xf>
    <xf numFmtId="0" fontId="4" fillId="0" borderId="2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2" xfId="0" quotePrefix="1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quotePrefix="1" applyFont="1" applyAlignment="1">
      <alignment horizontal="center"/>
    </xf>
    <xf numFmtId="43" fontId="3" fillId="0" borderId="0" xfId="1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3" fontId="3" fillId="3" borderId="0" xfId="1" applyFont="1" applyFill="1" applyAlignment="1">
      <alignment horizontal="right"/>
    </xf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Border="1" applyAlignment="1"/>
    <xf numFmtId="0" fontId="3" fillId="3" borderId="0" xfId="0" applyFont="1" applyFill="1" applyAlignment="1"/>
    <xf numFmtId="4" fontId="4" fillId="0" borderId="0" xfId="2" applyNumberFormat="1" applyFont="1" applyBorder="1" applyAlignment="1">
      <alignment horizontal="left" vertical="center" wrapText="1"/>
    </xf>
    <xf numFmtId="0" fontId="5" fillId="0" borderId="2" xfId="0" applyFont="1" applyBorder="1"/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1" applyNumberFormat="1" applyFont="1" applyAlignment="1">
      <alignment horizontal="center"/>
    </xf>
  </cellXfs>
  <cellStyles count="3">
    <cellStyle name="Comma" xfId="1" builtinId="3"/>
    <cellStyle name="Normal" xfId="0" builtinId="0"/>
    <cellStyle name="Obično_List4" xfId="2" xr:uid="{F2E6192A-C1F1-4AA4-B53E-06D55FC9A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audija/Downloads/JAV_OBJ_16-08-2024_10-05-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0">
          <cell r="D110">
            <v>376.73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6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B15" sqref="B15"/>
    </sheetView>
  </sheetViews>
  <sheetFormatPr defaultRowHeight="16.5" x14ac:dyDescent="0.3"/>
  <cols>
    <col min="1" max="1" width="3" customWidth="1"/>
    <col min="2" max="2" width="51.5703125" style="6" customWidth="1"/>
    <col min="3" max="3" width="19" style="2" customWidth="1"/>
    <col min="4" max="4" width="18.42578125" style="37" customWidth="1"/>
    <col min="5" max="5" width="15.5703125" style="21" customWidth="1"/>
    <col min="6" max="6" width="11" style="2" customWidth="1"/>
    <col min="7" max="7" width="38.140625" style="6" customWidth="1"/>
    <col min="8" max="8" width="10.28515625" bestFit="1" customWidth="1"/>
  </cols>
  <sheetData>
    <row r="1" spans="2:7" x14ac:dyDescent="0.3">
      <c r="B1" s="6" t="s">
        <v>12</v>
      </c>
    </row>
    <row r="2" spans="2:7" x14ac:dyDescent="0.3">
      <c r="B2" s="6" t="s">
        <v>120</v>
      </c>
    </row>
    <row r="4" spans="2:7" ht="49.5" x14ac:dyDescent="0.3">
      <c r="B4" s="23" t="s">
        <v>13</v>
      </c>
      <c r="C4" s="23" t="s">
        <v>14</v>
      </c>
      <c r="D4" s="23" t="s">
        <v>15</v>
      </c>
      <c r="E4" s="24" t="s">
        <v>61</v>
      </c>
      <c r="F4" s="47" t="s">
        <v>16</v>
      </c>
      <c r="G4" s="48"/>
    </row>
    <row r="5" spans="2:7" x14ac:dyDescent="0.3">
      <c r="E5" s="25"/>
    </row>
    <row r="6" spans="2:7" x14ac:dyDescent="0.3">
      <c r="B6" s="1" t="s">
        <v>143</v>
      </c>
      <c r="C6" s="2" t="s">
        <v>191</v>
      </c>
      <c r="D6" s="37" t="s">
        <v>110</v>
      </c>
      <c r="E6" s="19">
        <v>2100</v>
      </c>
      <c r="F6" s="29">
        <v>3213</v>
      </c>
      <c r="G6" s="46" t="s">
        <v>166</v>
      </c>
    </row>
    <row r="7" spans="2:7" x14ac:dyDescent="0.3">
      <c r="B7" s="7" t="s">
        <v>167</v>
      </c>
      <c r="C7" s="44">
        <v>19764968282</v>
      </c>
      <c r="D7" s="38" t="s">
        <v>21</v>
      </c>
      <c r="E7" s="27">
        <v>200</v>
      </c>
      <c r="F7" s="8"/>
      <c r="G7" s="42"/>
    </row>
    <row r="8" spans="2:7" x14ac:dyDescent="0.3">
      <c r="B8" s="6" t="s">
        <v>17</v>
      </c>
      <c r="E8" s="21">
        <f>+E7+E6</f>
        <v>2300</v>
      </c>
    </row>
    <row r="10" spans="2:7" x14ac:dyDescent="0.3">
      <c r="B10" s="1" t="s">
        <v>103</v>
      </c>
      <c r="C10" s="2" t="s">
        <v>75</v>
      </c>
      <c r="D10" s="37" t="s">
        <v>21</v>
      </c>
      <c r="E10" s="19">
        <v>23.4</v>
      </c>
      <c r="F10" s="11" t="s">
        <v>19</v>
      </c>
      <c r="G10" s="12" t="s">
        <v>20</v>
      </c>
    </row>
    <row r="11" spans="2:7" x14ac:dyDescent="0.3">
      <c r="B11" s="1" t="s">
        <v>104</v>
      </c>
      <c r="C11" s="2" t="s">
        <v>88</v>
      </c>
      <c r="D11" s="37" t="s">
        <v>21</v>
      </c>
      <c r="E11" s="19">
        <v>416.25</v>
      </c>
      <c r="F11" s="11"/>
      <c r="G11" s="12"/>
    </row>
    <row r="12" spans="2:7" x14ac:dyDescent="0.3">
      <c r="B12" s="1" t="s">
        <v>122</v>
      </c>
      <c r="C12" s="2" t="s">
        <v>159</v>
      </c>
      <c r="D12" s="37" t="s">
        <v>21</v>
      </c>
      <c r="E12" s="19">
        <v>53.64</v>
      </c>
      <c r="F12" s="11"/>
      <c r="G12" s="12"/>
    </row>
    <row r="13" spans="2:7" x14ac:dyDescent="0.3">
      <c r="B13" s="1" t="s">
        <v>123</v>
      </c>
      <c r="C13" s="2" t="s">
        <v>180</v>
      </c>
      <c r="D13" s="37" t="s">
        <v>160</v>
      </c>
      <c r="E13" s="19">
        <v>70.05</v>
      </c>
      <c r="F13" s="11"/>
      <c r="G13" s="12"/>
    </row>
    <row r="14" spans="2:7" x14ac:dyDescent="0.3">
      <c r="B14" s="6" t="s">
        <v>126</v>
      </c>
      <c r="C14" s="2" t="s">
        <v>74</v>
      </c>
      <c r="D14" s="37" t="s">
        <v>18</v>
      </c>
      <c r="E14" s="21">
        <v>577.04999999999995</v>
      </c>
      <c r="F14" s="11"/>
      <c r="G14" s="12"/>
    </row>
    <row r="15" spans="2:7" x14ac:dyDescent="0.3">
      <c r="B15" s="1" t="s">
        <v>125</v>
      </c>
      <c r="C15" s="2" t="s">
        <v>95</v>
      </c>
      <c r="D15" s="37" t="s">
        <v>109</v>
      </c>
      <c r="E15" s="18">
        <v>30</v>
      </c>
      <c r="F15" s="11"/>
      <c r="G15" s="12"/>
    </row>
    <row r="16" spans="2:7" x14ac:dyDescent="0.3">
      <c r="B16" s="1" t="s">
        <v>124</v>
      </c>
      <c r="C16" s="2" t="s">
        <v>181</v>
      </c>
      <c r="D16" s="37" t="s">
        <v>21</v>
      </c>
      <c r="E16" s="19">
        <v>147.5</v>
      </c>
      <c r="F16" s="11"/>
      <c r="G16" s="12"/>
    </row>
    <row r="17" spans="2:7" x14ac:dyDescent="0.3">
      <c r="B17" s="1" t="s">
        <v>121</v>
      </c>
      <c r="C17" s="2" t="s">
        <v>182</v>
      </c>
      <c r="D17" s="37" t="s">
        <v>21</v>
      </c>
      <c r="E17" s="19">
        <v>2123.56</v>
      </c>
      <c r="F17" s="11"/>
      <c r="G17" s="12"/>
    </row>
    <row r="18" spans="2:7" x14ac:dyDescent="0.3">
      <c r="B18" s="1" t="s">
        <v>106</v>
      </c>
      <c r="C18" s="2" t="s">
        <v>84</v>
      </c>
      <c r="D18" s="37" t="s">
        <v>18</v>
      </c>
      <c r="E18" s="19">
        <v>725.81</v>
      </c>
      <c r="F18" s="11"/>
      <c r="G18" s="12"/>
    </row>
    <row r="19" spans="2:7" ht="0.75" customHeight="1" x14ac:dyDescent="0.3">
      <c r="B19" s="7"/>
      <c r="C19" s="8"/>
      <c r="D19" s="38"/>
      <c r="E19" s="27"/>
      <c r="F19" s="10"/>
      <c r="G19" s="28"/>
    </row>
    <row r="20" spans="2:7" x14ac:dyDescent="0.3">
      <c r="B20" s="6" t="s">
        <v>17</v>
      </c>
      <c r="E20" s="21">
        <f>SUM(E10:E19)</f>
        <v>4167.26</v>
      </c>
    </row>
    <row r="22" spans="2:7" ht="30" customHeight="1" x14ac:dyDescent="0.3">
      <c r="B22" s="6" t="s">
        <v>63</v>
      </c>
      <c r="C22" s="2">
        <v>63073332379</v>
      </c>
      <c r="D22" s="37" t="s">
        <v>21</v>
      </c>
      <c r="E22" s="18">
        <v>2271.58</v>
      </c>
      <c r="F22" s="2">
        <v>3223</v>
      </c>
      <c r="G22" s="6" t="s">
        <v>62</v>
      </c>
    </row>
    <row r="23" spans="2:7" ht="18.75" customHeight="1" x14ac:dyDescent="0.3">
      <c r="B23" s="7" t="s">
        <v>127</v>
      </c>
      <c r="C23" s="8" t="s">
        <v>183</v>
      </c>
      <c r="D23" s="38" t="s">
        <v>21</v>
      </c>
      <c r="E23" s="26">
        <v>245.7</v>
      </c>
      <c r="F23" s="8"/>
      <c r="G23" s="7"/>
    </row>
    <row r="24" spans="2:7" ht="17.25" customHeight="1" x14ac:dyDescent="0.3">
      <c r="B24" s="6" t="s">
        <v>17</v>
      </c>
      <c r="E24" s="21">
        <f>+E22+E23</f>
        <v>2517.2799999999997</v>
      </c>
    </row>
    <row r="26" spans="2:7" x14ac:dyDescent="0.3">
      <c r="B26" s="6" t="s">
        <v>1</v>
      </c>
      <c r="C26" s="2">
        <v>29524210204</v>
      </c>
      <c r="D26" s="37" t="s">
        <v>21</v>
      </c>
      <c r="E26" s="21">
        <v>359.04</v>
      </c>
      <c r="F26" s="4" t="s">
        <v>23</v>
      </c>
      <c r="G26" s="12" t="s">
        <v>22</v>
      </c>
    </row>
    <row r="27" spans="2:7" x14ac:dyDescent="0.3">
      <c r="B27" s="6" t="s">
        <v>0</v>
      </c>
      <c r="C27" s="2">
        <v>81793146560</v>
      </c>
      <c r="D27" s="37" t="s">
        <v>21</v>
      </c>
      <c r="E27" s="21">
        <f>614.75+1020.25+29.2+29.2</f>
        <v>1693.4</v>
      </c>
      <c r="F27" s="3"/>
    </row>
    <row r="28" spans="2:7" x14ac:dyDescent="0.3">
      <c r="B28" s="7" t="s">
        <v>6</v>
      </c>
      <c r="C28" s="8">
        <v>87311810356</v>
      </c>
      <c r="D28" s="38" t="s">
        <v>21</v>
      </c>
      <c r="E28" s="27">
        <f>870.16+188.76+19.9+0+4.24</f>
        <v>1083.0600000000002</v>
      </c>
      <c r="F28" s="9"/>
      <c r="G28" s="7"/>
    </row>
    <row r="29" spans="2:7" x14ac:dyDescent="0.3">
      <c r="B29" s="6" t="s">
        <v>17</v>
      </c>
      <c r="E29" s="21">
        <f>SUM(E26:E28)</f>
        <v>3135.5</v>
      </c>
      <c r="F29" s="3"/>
    </row>
    <row r="30" spans="2:7" x14ac:dyDescent="0.3">
      <c r="F30" s="3"/>
    </row>
    <row r="31" spans="2:7" x14ac:dyDescent="0.3">
      <c r="B31" s="6" t="s">
        <v>128</v>
      </c>
      <c r="C31" s="30" t="s">
        <v>184</v>
      </c>
      <c r="D31" s="37" t="s">
        <v>118</v>
      </c>
      <c r="E31" s="18">
        <f>658.88+250.75</f>
        <v>909.63</v>
      </c>
      <c r="F31" s="4" t="s">
        <v>24</v>
      </c>
      <c r="G31" s="12" t="s">
        <v>25</v>
      </c>
    </row>
    <row r="32" spans="2:7" x14ac:dyDescent="0.3">
      <c r="B32" s="6" t="s">
        <v>129</v>
      </c>
      <c r="C32" s="30" t="s">
        <v>185</v>
      </c>
      <c r="D32" s="37" t="s">
        <v>64</v>
      </c>
      <c r="E32" s="18">
        <f>74.66+74.66</f>
        <v>149.32</v>
      </c>
      <c r="F32" s="4"/>
      <c r="G32" s="12"/>
    </row>
    <row r="33" spans="2:7" x14ac:dyDescent="0.3">
      <c r="B33" s="6" t="s">
        <v>67</v>
      </c>
      <c r="C33" s="30" t="s">
        <v>76</v>
      </c>
      <c r="D33" s="37" t="s">
        <v>110</v>
      </c>
      <c r="E33" s="18">
        <f>112.81+413.75+240</f>
        <v>766.56</v>
      </c>
      <c r="F33" s="3"/>
    </row>
    <row r="34" spans="2:7" x14ac:dyDescent="0.3">
      <c r="B34" s="6" t="s">
        <v>130</v>
      </c>
      <c r="C34" s="30" t="s">
        <v>186</v>
      </c>
      <c r="D34" s="37" t="s">
        <v>110</v>
      </c>
      <c r="E34" s="18">
        <v>125</v>
      </c>
      <c r="F34" s="3"/>
    </row>
    <row r="35" spans="2:7" ht="0.75" customHeight="1" x14ac:dyDescent="0.3">
      <c r="B35" s="7"/>
      <c r="C35" s="31"/>
      <c r="D35" s="38"/>
      <c r="E35" s="26"/>
      <c r="F35" s="8"/>
      <c r="G35" s="7"/>
    </row>
    <row r="36" spans="2:7" x14ac:dyDescent="0.3">
      <c r="B36" s="6" t="s">
        <v>17</v>
      </c>
      <c r="E36" s="21">
        <f>SUM(E31:E35)</f>
        <v>1950.51</v>
      </c>
      <c r="F36" s="3"/>
    </row>
    <row r="37" spans="2:7" x14ac:dyDescent="0.3">
      <c r="F37" s="3"/>
    </row>
    <row r="38" spans="2:7" x14ac:dyDescent="0.3">
      <c r="B38" s="6" t="s">
        <v>131</v>
      </c>
      <c r="C38" s="2" t="s">
        <v>187</v>
      </c>
      <c r="D38" s="37" t="s">
        <v>21</v>
      </c>
      <c r="E38" s="18">
        <v>337.5</v>
      </c>
      <c r="F38" s="4" t="s">
        <v>69</v>
      </c>
      <c r="G38" s="32" t="s">
        <v>68</v>
      </c>
    </row>
    <row r="39" spans="2:7" x14ac:dyDescent="0.3">
      <c r="B39" s="6" t="s">
        <v>96</v>
      </c>
      <c r="C39" s="2" t="s">
        <v>105</v>
      </c>
      <c r="D39" s="37" t="s">
        <v>21</v>
      </c>
      <c r="E39" s="18">
        <f>90+700</f>
        <v>790</v>
      </c>
      <c r="F39" s="4"/>
      <c r="G39" s="32"/>
    </row>
    <row r="40" spans="2:7" x14ac:dyDescent="0.3">
      <c r="B40" s="16" t="s">
        <v>7</v>
      </c>
      <c r="C40" s="8">
        <v>90345404370</v>
      </c>
      <c r="D40" s="38" t="s">
        <v>110</v>
      </c>
      <c r="E40" s="27">
        <v>1000</v>
      </c>
      <c r="F40" s="8"/>
      <c r="G40" s="7"/>
    </row>
    <row r="41" spans="2:7" x14ac:dyDescent="0.3">
      <c r="B41" s="6" t="s">
        <v>17</v>
      </c>
      <c r="E41" s="21">
        <f>SUM(E38:E40)</f>
        <v>2127.5</v>
      </c>
      <c r="F41" s="3"/>
      <c r="G41" s="13"/>
    </row>
    <row r="42" spans="2:7" x14ac:dyDescent="0.3">
      <c r="F42" s="3"/>
      <c r="G42" s="13"/>
    </row>
    <row r="43" spans="2:7" x14ac:dyDescent="0.3">
      <c r="B43" s="7" t="s">
        <v>2</v>
      </c>
      <c r="C43" s="8">
        <v>77671806963</v>
      </c>
      <c r="D43" s="38" t="s">
        <v>50</v>
      </c>
      <c r="E43" s="27">
        <v>170.99</v>
      </c>
      <c r="F43" s="10" t="s">
        <v>26</v>
      </c>
      <c r="G43" s="28" t="s">
        <v>27</v>
      </c>
    </row>
    <row r="44" spans="2:7" x14ac:dyDescent="0.3">
      <c r="F44" s="3"/>
      <c r="G44" s="13"/>
    </row>
    <row r="45" spans="2:7" x14ac:dyDescent="0.3">
      <c r="B45" s="6" t="s">
        <v>9</v>
      </c>
      <c r="C45" s="2">
        <v>98872214577</v>
      </c>
      <c r="D45" s="37" t="s">
        <v>110</v>
      </c>
      <c r="E45" s="21">
        <v>168.75</v>
      </c>
      <c r="F45" s="4" t="s">
        <v>31</v>
      </c>
      <c r="G45" s="12" t="s">
        <v>28</v>
      </c>
    </row>
    <row r="46" spans="2:7" x14ac:dyDescent="0.3">
      <c r="B46" s="6" t="s">
        <v>8</v>
      </c>
      <c r="C46" s="2">
        <v>52945704293</v>
      </c>
      <c r="D46" s="37" t="s">
        <v>18</v>
      </c>
      <c r="E46" s="21">
        <v>29.86</v>
      </c>
      <c r="F46" s="3"/>
    </row>
    <row r="47" spans="2:7" x14ac:dyDescent="0.3">
      <c r="B47" s="6" t="s">
        <v>89</v>
      </c>
      <c r="C47" s="2" t="s">
        <v>91</v>
      </c>
      <c r="D47" s="37" t="s">
        <v>90</v>
      </c>
      <c r="E47" s="21">
        <v>37.33</v>
      </c>
      <c r="F47" s="3"/>
    </row>
    <row r="48" spans="2:7" x14ac:dyDescent="0.3">
      <c r="B48" s="6" t="s">
        <v>132</v>
      </c>
      <c r="C48" s="2" t="s">
        <v>188</v>
      </c>
      <c r="D48" s="37" t="s">
        <v>21</v>
      </c>
      <c r="E48" s="21">
        <f>1837.5+2175</f>
        <v>4012.5</v>
      </c>
      <c r="F48" s="3"/>
    </row>
    <row r="49" spans="2:7" x14ac:dyDescent="0.3">
      <c r="B49" s="6" t="s">
        <v>135</v>
      </c>
      <c r="C49" s="2" t="s">
        <v>189</v>
      </c>
      <c r="D49" s="37" t="s">
        <v>136</v>
      </c>
      <c r="E49" s="21">
        <v>224</v>
      </c>
      <c r="F49" s="3"/>
    </row>
    <row r="50" spans="2:7" x14ac:dyDescent="0.3">
      <c r="B50" s="6" t="s">
        <v>133</v>
      </c>
      <c r="C50" s="2" t="s">
        <v>190</v>
      </c>
      <c r="D50" s="37" t="s">
        <v>134</v>
      </c>
      <c r="E50" s="21">
        <v>250</v>
      </c>
      <c r="F50" s="3"/>
    </row>
    <row r="51" spans="2:7" x14ac:dyDescent="0.3">
      <c r="B51" s="7" t="s">
        <v>70</v>
      </c>
      <c r="C51" s="8" t="s">
        <v>77</v>
      </c>
      <c r="D51" s="38" t="s">
        <v>110</v>
      </c>
      <c r="E51" s="27">
        <v>253.04</v>
      </c>
      <c r="F51" s="9"/>
      <c r="G51" s="7"/>
    </row>
    <row r="52" spans="2:7" x14ac:dyDescent="0.3">
      <c r="B52" s="6" t="s">
        <v>17</v>
      </c>
      <c r="E52" s="21">
        <f>SUM(E45:E51)</f>
        <v>4975.4799999999996</v>
      </c>
      <c r="F52" s="3"/>
    </row>
    <row r="53" spans="2:7" x14ac:dyDescent="0.3">
      <c r="F53" s="3"/>
    </row>
    <row r="54" spans="2:7" x14ac:dyDescent="0.3">
      <c r="B54" s="6" t="s">
        <v>138</v>
      </c>
      <c r="C54" s="2" t="s">
        <v>204</v>
      </c>
      <c r="D54" s="37" t="s">
        <v>21</v>
      </c>
      <c r="E54" s="21">
        <f>480+160</f>
        <v>640</v>
      </c>
      <c r="F54" s="49">
        <v>3236</v>
      </c>
      <c r="G54" s="6" t="s">
        <v>137</v>
      </c>
    </row>
    <row r="55" spans="2:7" x14ac:dyDescent="0.3">
      <c r="B55" s="7" t="s">
        <v>139</v>
      </c>
      <c r="C55" s="8" t="s">
        <v>205</v>
      </c>
      <c r="D55" s="38" t="s">
        <v>18</v>
      </c>
      <c r="E55" s="27">
        <v>160</v>
      </c>
      <c r="F55" s="9"/>
      <c r="G55" s="7"/>
    </row>
    <row r="56" spans="2:7" x14ac:dyDescent="0.3">
      <c r="B56" s="6" t="s">
        <v>17</v>
      </c>
      <c r="E56" s="21">
        <f>SUM(E54:E55)</f>
        <v>800</v>
      </c>
      <c r="F56" s="3"/>
    </row>
    <row r="57" spans="2:7" x14ac:dyDescent="0.3">
      <c r="F57" s="3"/>
    </row>
    <row r="58" spans="2:7" x14ac:dyDescent="0.3">
      <c r="B58" s="1" t="s">
        <v>97</v>
      </c>
      <c r="C58" s="2" t="s">
        <v>98</v>
      </c>
      <c r="D58" s="37" t="s">
        <v>111</v>
      </c>
      <c r="E58" s="19">
        <v>2600</v>
      </c>
      <c r="F58" s="4" t="s">
        <v>32</v>
      </c>
      <c r="G58" s="12" t="s">
        <v>29</v>
      </c>
    </row>
    <row r="59" spans="2:7" x14ac:dyDescent="0.3">
      <c r="B59" s="1" t="s">
        <v>142</v>
      </c>
      <c r="C59" s="2" t="s">
        <v>107</v>
      </c>
      <c r="D59" s="37" t="s">
        <v>21</v>
      </c>
      <c r="E59" s="19">
        <v>16.59</v>
      </c>
      <c r="F59" s="4"/>
      <c r="G59" s="12"/>
    </row>
    <row r="60" spans="2:7" x14ac:dyDescent="0.3">
      <c r="B60" s="1" t="s">
        <v>144</v>
      </c>
      <c r="C60" s="2" t="s">
        <v>192</v>
      </c>
      <c r="D60" s="37" t="s">
        <v>136</v>
      </c>
      <c r="E60" s="19">
        <v>2862.5</v>
      </c>
      <c r="F60" s="4"/>
      <c r="G60" s="12"/>
    </row>
    <row r="61" spans="2:7" x14ac:dyDescent="0.3">
      <c r="B61" s="1" t="s">
        <v>101</v>
      </c>
      <c r="C61" s="2" t="s">
        <v>99</v>
      </c>
      <c r="D61" s="37" t="s">
        <v>21</v>
      </c>
      <c r="E61" s="19">
        <v>225.63</v>
      </c>
      <c r="F61" s="4"/>
      <c r="G61" s="12"/>
    </row>
    <row r="62" spans="2:7" x14ac:dyDescent="0.3">
      <c r="B62" s="1" t="s">
        <v>102</v>
      </c>
      <c r="C62" s="2" t="s">
        <v>100</v>
      </c>
      <c r="D62" s="37" t="s">
        <v>110</v>
      </c>
      <c r="E62" s="19">
        <f>162.62+472+175.32+62.55</f>
        <v>872.49</v>
      </c>
      <c r="F62" s="4"/>
      <c r="G62" s="12"/>
    </row>
    <row r="63" spans="2:7" x14ac:dyDescent="0.3">
      <c r="B63" s="1" t="s">
        <v>140</v>
      </c>
      <c r="C63" s="2" t="s">
        <v>193</v>
      </c>
      <c r="D63" s="37" t="s">
        <v>161</v>
      </c>
      <c r="E63" s="19">
        <f>1250+340</f>
        <v>1590</v>
      </c>
      <c r="F63" s="4"/>
      <c r="G63" s="12"/>
    </row>
    <row r="64" spans="2:7" x14ac:dyDescent="0.3">
      <c r="B64" s="1" t="s">
        <v>141</v>
      </c>
      <c r="C64" s="2" t="s">
        <v>194</v>
      </c>
      <c r="D64" s="37" t="s">
        <v>110</v>
      </c>
      <c r="E64" s="19">
        <v>3725</v>
      </c>
      <c r="F64" s="4"/>
      <c r="G64" s="41"/>
    </row>
    <row r="65" spans="2:7" x14ac:dyDescent="0.3">
      <c r="B65" s="6" t="s">
        <v>168</v>
      </c>
      <c r="C65" s="2" t="s">
        <v>116</v>
      </c>
      <c r="D65" s="6" t="s">
        <v>116</v>
      </c>
      <c r="E65" s="18">
        <v>1614.71</v>
      </c>
      <c r="F65" s="4"/>
      <c r="G65" s="12"/>
    </row>
    <row r="66" spans="2:7" x14ac:dyDescent="0.3">
      <c r="B66" s="6" t="s">
        <v>169</v>
      </c>
      <c r="C66" s="2" t="s">
        <v>116</v>
      </c>
      <c r="D66" s="6" t="s">
        <v>116</v>
      </c>
      <c r="E66" s="18">
        <v>298.61</v>
      </c>
      <c r="F66" s="3"/>
    </row>
    <row r="67" spans="2:7" x14ac:dyDescent="0.3">
      <c r="B67" s="6" t="s">
        <v>170</v>
      </c>
      <c r="C67" s="2" t="s">
        <v>116</v>
      </c>
      <c r="D67" s="6" t="s">
        <v>116</v>
      </c>
      <c r="E67" s="18">
        <v>134.71</v>
      </c>
      <c r="F67" s="3"/>
    </row>
    <row r="68" spans="2:7" x14ac:dyDescent="0.3">
      <c r="B68" s="6" t="s">
        <v>171</v>
      </c>
      <c r="C68" s="2" t="s">
        <v>116</v>
      </c>
      <c r="D68" s="6" t="s">
        <v>116</v>
      </c>
      <c r="E68" s="18">
        <v>130.91</v>
      </c>
      <c r="F68" s="3"/>
    </row>
    <row r="69" spans="2:7" x14ac:dyDescent="0.3">
      <c r="B69" s="6" t="s">
        <v>213</v>
      </c>
      <c r="C69" s="2" t="s">
        <v>116</v>
      </c>
      <c r="D69" s="6" t="s">
        <v>116</v>
      </c>
      <c r="E69" s="18">
        <v>1828.93</v>
      </c>
      <c r="F69" s="3"/>
    </row>
    <row r="70" spans="2:7" x14ac:dyDescent="0.3">
      <c r="B70" s="6" t="s">
        <v>172</v>
      </c>
      <c r="C70" s="2" t="s">
        <v>116</v>
      </c>
      <c r="D70" s="6" t="s">
        <v>116</v>
      </c>
      <c r="E70" s="18">
        <f>453.28+71.6</f>
        <v>524.88</v>
      </c>
      <c r="F70" s="3"/>
    </row>
    <row r="71" spans="2:7" x14ac:dyDescent="0.3">
      <c r="B71" s="6" t="s">
        <v>173</v>
      </c>
      <c r="C71" s="2" t="s">
        <v>116</v>
      </c>
      <c r="D71" s="6" t="s">
        <v>116</v>
      </c>
      <c r="E71" s="18">
        <v>121.62</v>
      </c>
      <c r="F71" s="3"/>
    </row>
    <row r="72" spans="2:7" x14ac:dyDescent="0.3">
      <c r="B72" s="6" t="s">
        <v>178</v>
      </c>
      <c r="C72" s="2" t="s">
        <v>116</v>
      </c>
      <c r="D72" s="6" t="s">
        <v>116</v>
      </c>
      <c r="E72" s="18">
        <v>300</v>
      </c>
      <c r="F72" s="3"/>
    </row>
    <row r="73" spans="2:7" x14ac:dyDescent="0.3">
      <c r="B73" s="43" t="s">
        <v>174</v>
      </c>
      <c r="C73" s="2" t="s">
        <v>116</v>
      </c>
      <c r="D73" s="6" t="s">
        <v>116</v>
      </c>
      <c r="E73" s="21">
        <v>450</v>
      </c>
      <c r="F73" s="3"/>
    </row>
    <row r="74" spans="2:7" x14ac:dyDescent="0.3">
      <c r="B74" s="6" t="s">
        <v>175</v>
      </c>
      <c r="C74" s="2" t="s">
        <v>116</v>
      </c>
      <c r="D74" s="6" t="s">
        <v>116</v>
      </c>
      <c r="E74" s="21">
        <v>134.71</v>
      </c>
      <c r="F74" s="3"/>
    </row>
    <row r="75" spans="2:7" x14ac:dyDescent="0.3">
      <c r="B75" s="6" t="s">
        <v>179</v>
      </c>
      <c r="C75" s="2" t="s">
        <v>116</v>
      </c>
      <c r="D75" s="6" t="s">
        <v>116</v>
      </c>
      <c r="E75" s="21">
        <f>+E74</f>
        <v>134.71</v>
      </c>
      <c r="F75" s="3"/>
    </row>
    <row r="76" spans="2:7" x14ac:dyDescent="0.3">
      <c r="B76" s="6" t="s">
        <v>176</v>
      </c>
      <c r="C76" s="2" t="s">
        <v>116</v>
      </c>
      <c r="D76" s="6" t="s">
        <v>116</v>
      </c>
      <c r="E76" s="21">
        <v>538.83000000000004</v>
      </c>
      <c r="F76" s="3"/>
    </row>
    <row r="77" spans="2:7" x14ac:dyDescent="0.3">
      <c r="B77" s="6" t="s">
        <v>177</v>
      </c>
      <c r="C77" s="2" t="s">
        <v>116</v>
      </c>
      <c r="D77" s="6" t="s">
        <v>116</v>
      </c>
      <c r="E77" s="21">
        <v>104.51</v>
      </c>
      <c r="F77" s="3"/>
    </row>
    <row r="78" spans="2:7" x14ac:dyDescent="0.3">
      <c r="B78" s="6" t="s">
        <v>117</v>
      </c>
      <c r="C78" s="2" t="s">
        <v>116</v>
      </c>
      <c r="D78" s="6" t="s">
        <v>116</v>
      </c>
      <c r="E78" s="21">
        <v>358.46</v>
      </c>
      <c r="F78" s="3"/>
    </row>
    <row r="79" spans="2:7" ht="1.5" customHeight="1" x14ac:dyDescent="0.3">
      <c r="B79" s="7"/>
      <c r="C79" s="8"/>
      <c r="D79" s="7"/>
      <c r="E79" s="27"/>
      <c r="F79" s="9"/>
      <c r="G79" s="7"/>
    </row>
    <row r="80" spans="2:7" x14ac:dyDescent="0.3">
      <c r="B80" s="6" t="s">
        <v>17</v>
      </c>
      <c r="E80" s="21">
        <f>SUM(E58:E79)</f>
        <v>18567.799999999996</v>
      </c>
      <c r="F80" s="3"/>
    </row>
    <row r="81" spans="2:8" x14ac:dyDescent="0.3">
      <c r="F81" s="3"/>
    </row>
    <row r="82" spans="2:8" x14ac:dyDescent="0.3">
      <c r="B82" s="6" t="s">
        <v>52</v>
      </c>
      <c r="C82" s="2">
        <v>85821130368</v>
      </c>
      <c r="D82" s="37" t="s">
        <v>21</v>
      </c>
      <c r="E82" s="21">
        <f>70.76+172.54</f>
        <v>243.3</v>
      </c>
      <c r="F82" s="4" t="s">
        <v>53</v>
      </c>
      <c r="G82" s="6" t="s">
        <v>30</v>
      </c>
    </row>
    <row r="83" spans="2:8" x14ac:dyDescent="0.3">
      <c r="B83" s="6" t="s">
        <v>81</v>
      </c>
      <c r="C83" s="2" t="s">
        <v>85</v>
      </c>
      <c r="D83" s="37" t="s">
        <v>110</v>
      </c>
      <c r="E83" s="21">
        <v>62.41</v>
      </c>
      <c r="F83" s="4"/>
    </row>
    <row r="84" spans="2:8" x14ac:dyDescent="0.3">
      <c r="B84" s="6" t="s">
        <v>80</v>
      </c>
      <c r="C84" s="2" t="s">
        <v>86</v>
      </c>
      <c r="D84" s="37" t="s">
        <v>108</v>
      </c>
      <c r="E84" s="21">
        <f>362.5+265.45</f>
        <v>627.95000000000005</v>
      </c>
      <c r="F84" s="4"/>
    </row>
    <row r="85" spans="2:8" x14ac:dyDescent="0.3">
      <c r="B85" s="7" t="s">
        <v>65</v>
      </c>
      <c r="C85" s="8">
        <v>46118101286</v>
      </c>
      <c r="D85" s="38" t="s">
        <v>110</v>
      </c>
      <c r="E85" s="27">
        <v>162.5</v>
      </c>
      <c r="F85" s="10"/>
      <c r="G85" s="7"/>
    </row>
    <row r="86" spans="2:8" x14ac:dyDescent="0.3">
      <c r="B86" s="6" t="s">
        <v>17</v>
      </c>
      <c r="E86" s="21">
        <f>SUM(E82:E85)</f>
        <v>1096.1600000000001</v>
      </c>
      <c r="F86" s="3"/>
      <c r="G86" s="14"/>
      <c r="H86" s="22"/>
    </row>
    <row r="87" spans="2:8" x14ac:dyDescent="0.3">
      <c r="F87" s="3"/>
      <c r="G87" s="13"/>
    </row>
    <row r="88" spans="2:8" x14ac:dyDescent="0.3">
      <c r="B88" s="6" t="s">
        <v>10</v>
      </c>
      <c r="C88" s="2">
        <v>33679708526</v>
      </c>
      <c r="D88" s="37" t="s">
        <v>21</v>
      </c>
      <c r="E88" s="21">
        <f>69.68+58.06</f>
        <v>127.74000000000001</v>
      </c>
      <c r="F88" s="4" t="s">
        <v>34</v>
      </c>
      <c r="G88" s="12" t="s">
        <v>33</v>
      </c>
    </row>
    <row r="89" spans="2:8" x14ac:dyDescent="0.3">
      <c r="B89" s="1" t="s">
        <v>130</v>
      </c>
      <c r="C89" s="2" t="s">
        <v>186</v>
      </c>
      <c r="D89" s="37" t="s">
        <v>110</v>
      </c>
      <c r="E89" s="19">
        <f>125+125</f>
        <v>250</v>
      </c>
      <c r="F89" s="4"/>
      <c r="G89" s="12"/>
    </row>
    <row r="90" spans="2:8" x14ac:dyDescent="0.3">
      <c r="B90" s="1" t="s">
        <v>145</v>
      </c>
      <c r="C90" s="2" t="s">
        <v>206</v>
      </c>
      <c r="D90" s="37" t="s">
        <v>146</v>
      </c>
      <c r="E90" s="19">
        <f>1732+480</f>
        <v>2212</v>
      </c>
      <c r="F90" s="4"/>
      <c r="G90" s="12"/>
    </row>
    <row r="91" spans="2:8" x14ac:dyDescent="0.3">
      <c r="B91" s="1" t="s">
        <v>147</v>
      </c>
      <c r="C91" s="2" t="s">
        <v>207</v>
      </c>
      <c r="D91" s="37" t="s">
        <v>109</v>
      </c>
      <c r="E91" s="19">
        <v>877.5</v>
      </c>
      <c r="F91" s="4"/>
      <c r="G91" s="12"/>
    </row>
    <row r="92" spans="2:8" x14ac:dyDescent="0.3">
      <c r="B92" s="1" t="s">
        <v>202</v>
      </c>
      <c r="C92" s="2" t="s">
        <v>208</v>
      </c>
      <c r="D92" s="37" t="s">
        <v>203</v>
      </c>
      <c r="E92" s="19">
        <v>30.28</v>
      </c>
      <c r="F92" s="4"/>
      <c r="G92" s="12"/>
    </row>
    <row r="93" spans="2:8" ht="15.75" customHeight="1" x14ac:dyDescent="0.3">
      <c r="B93" s="6" t="s">
        <v>83</v>
      </c>
      <c r="C93" s="2" t="s">
        <v>82</v>
      </c>
      <c r="D93" s="37" t="s">
        <v>18</v>
      </c>
      <c r="E93" s="21">
        <f>873.8+0+198.06</f>
        <v>1071.8599999999999</v>
      </c>
      <c r="F93" s="3"/>
      <c r="G93" s="13"/>
    </row>
    <row r="94" spans="2:8" x14ac:dyDescent="0.3">
      <c r="B94" s="6" t="s">
        <v>92</v>
      </c>
      <c r="C94" s="2" t="s">
        <v>93</v>
      </c>
      <c r="D94" s="37" t="s">
        <v>119</v>
      </c>
      <c r="E94" s="21">
        <v>15</v>
      </c>
      <c r="F94" s="3"/>
      <c r="G94" s="13"/>
    </row>
    <row r="95" spans="2:8" ht="1.5" customHeight="1" x14ac:dyDescent="0.3">
      <c r="B95" s="1"/>
      <c r="E95" s="19"/>
      <c r="F95" s="3"/>
      <c r="G95" s="13"/>
    </row>
    <row r="96" spans="2:8" ht="0.75" customHeight="1" x14ac:dyDescent="0.3">
      <c r="B96" s="7"/>
      <c r="C96" s="8"/>
      <c r="D96" s="38"/>
      <c r="E96" s="27"/>
      <c r="F96" s="9"/>
      <c r="G96" s="7"/>
    </row>
    <row r="97" spans="2:7" x14ac:dyDescent="0.3">
      <c r="B97" s="6" t="s">
        <v>17</v>
      </c>
      <c r="E97" s="21">
        <f>SUM(E88:E96)</f>
        <v>4584.38</v>
      </c>
      <c r="F97" s="3"/>
      <c r="G97" s="15"/>
    </row>
    <row r="98" spans="2:7" x14ac:dyDescent="0.3">
      <c r="F98" s="3"/>
      <c r="G98" s="13"/>
    </row>
    <row r="99" spans="2:7" x14ac:dyDescent="0.3">
      <c r="B99" s="7" t="s">
        <v>148</v>
      </c>
      <c r="C99" s="8" t="s">
        <v>209</v>
      </c>
      <c r="D99" s="38" t="s">
        <v>21</v>
      </c>
      <c r="E99" s="27">
        <v>4935.8900000000003</v>
      </c>
      <c r="F99" s="10" t="s">
        <v>73</v>
      </c>
      <c r="G99" s="7" t="s">
        <v>71</v>
      </c>
    </row>
    <row r="100" spans="2:7" hidden="1" x14ac:dyDescent="0.3">
      <c r="B100" s="6" t="s">
        <v>17</v>
      </c>
      <c r="E100" s="21">
        <f>+E99</f>
        <v>4935.8900000000003</v>
      </c>
      <c r="F100" s="3"/>
      <c r="G100" s="13"/>
    </row>
    <row r="101" spans="2:7" x14ac:dyDescent="0.3">
      <c r="F101" s="3"/>
      <c r="G101" s="13"/>
    </row>
    <row r="102" spans="2:7" x14ac:dyDescent="0.3">
      <c r="B102" s="6" t="s">
        <v>11</v>
      </c>
      <c r="C102" s="2">
        <v>66548420466</v>
      </c>
      <c r="D102" s="37" t="s">
        <v>36</v>
      </c>
      <c r="E102" s="21">
        <v>103.48</v>
      </c>
      <c r="F102" s="4" t="s">
        <v>37</v>
      </c>
      <c r="G102" s="13" t="s">
        <v>35</v>
      </c>
    </row>
    <row r="103" spans="2:7" x14ac:dyDescent="0.3">
      <c r="B103" s="6" t="s">
        <v>4</v>
      </c>
      <c r="C103" s="2">
        <v>87500773013</v>
      </c>
      <c r="D103" s="37" t="s">
        <v>110</v>
      </c>
      <c r="E103" s="21">
        <f>3240+47.07</f>
        <v>3287.07</v>
      </c>
      <c r="F103" s="4"/>
      <c r="G103" s="13"/>
    </row>
    <row r="104" spans="2:7" x14ac:dyDescent="0.3">
      <c r="B104" s="1" t="s">
        <v>149</v>
      </c>
      <c r="C104" s="2" t="s">
        <v>195</v>
      </c>
      <c r="D104" s="37" t="s">
        <v>21</v>
      </c>
      <c r="E104" s="19">
        <v>178.5</v>
      </c>
      <c r="F104" s="4"/>
      <c r="G104" s="13"/>
    </row>
    <row r="105" spans="2:7" x14ac:dyDescent="0.3">
      <c r="B105" s="1" t="s">
        <v>150</v>
      </c>
      <c r="C105" s="2" t="s">
        <v>196</v>
      </c>
      <c r="D105" s="37" t="s">
        <v>146</v>
      </c>
      <c r="E105" s="19">
        <v>1620.5</v>
      </c>
      <c r="F105" s="4"/>
      <c r="G105" s="13"/>
    </row>
    <row r="106" spans="2:7" ht="2.25" customHeight="1" x14ac:dyDescent="0.3">
      <c r="B106" s="1"/>
      <c r="E106" s="19"/>
      <c r="F106" s="4"/>
      <c r="G106" s="13"/>
    </row>
    <row r="107" spans="2:7" ht="1.5" customHeight="1" x14ac:dyDescent="0.3">
      <c r="B107" s="7"/>
      <c r="C107" s="8"/>
      <c r="D107" s="38"/>
      <c r="E107" s="27"/>
      <c r="F107" s="9"/>
      <c r="G107" s="7"/>
    </row>
    <row r="108" spans="2:7" x14ac:dyDescent="0.3">
      <c r="B108" s="6" t="s">
        <v>17</v>
      </c>
      <c r="E108" s="21">
        <f>SUM(E102:E107)</f>
        <v>5189.55</v>
      </c>
      <c r="F108" s="3"/>
      <c r="G108" s="13"/>
    </row>
    <row r="109" spans="2:7" x14ac:dyDescent="0.3">
      <c r="F109" s="3"/>
      <c r="G109" s="13"/>
    </row>
    <row r="110" spans="2:7" ht="17.25" customHeight="1" x14ac:dyDescent="0.3">
      <c r="B110" s="6" t="s">
        <v>66</v>
      </c>
      <c r="C110" s="2">
        <v>38281545411</v>
      </c>
      <c r="D110" s="37" t="s">
        <v>18</v>
      </c>
      <c r="E110" s="21">
        <v>166</v>
      </c>
      <c r="F110" s="4" t="s">
        <v>56</v>
      </c>
      <c r="G110" s="13" t="s">
        <v>57</v>
      </c>
    </row>
    <row r="111" spans="2:7" ht="20.25" customHeight="1" x14ac:dyDescent="0.3">
      <c r="B111" s="5" t="s">
        <v>151</v>
      </c>
      <c r="C111" s="8" t="s">
        <v>157</v>
      </c>
      <c r="D111" s="38" t="s">
        <v>158</v>
      </c>
      <c r="E111" s="20">
        <v>239.44</v>
      </c>
      <c r="F111" s="10"/>
      <c r="G111" s="7"/>
    </row>
    <row r="112" spans="2:7" ht="17.25" customHeight="1" x14ac:dyDescent="0.3">
      <c r="B112" s="6" t="s">
        <v>17</v>
      </c>
      <c r="C112" s="33"/>
      <c r="E112" s="21">
        <f>+E110+E111</f>
        <v>405.44</v>
      </c>
      <c r="F112" s="4"/>
      <c r="G112" s="13"/>
    </row>
    <row r="113" spans="2:7" ht="17.25" customHeight="1" x14ac:dyDescent="0.3">
      <c r="C113" s="33"/>
      <c r="F113" s="4"/>
      <c r="G113" s="13"/>
    </row>
    <row r="114" spans="2:7" ht="17.25" customHeight="1" x14ac:dyDescent="0.3">
      <c r="B114" s="13" t="s">
        <v>72</v>
      </c>
      <c r="C114" s="33" t="s">
        <v>78</v>
      </c>
      <c r="D114" s="37" t="s">
        <v>18</v>
      </c>
      <c r="E114" s="21">
        <v>733.13</v>
      </c>
      <c r="F114" s="4" t="s">
        <v>38</v>
      </c>
      <c r="G114" s="13" t="s">
        <v>41</v>
      </c>
    </row>
    <row r="115" spans="2:7" ht="18" customHeight="1" x14ac:dyDescent="0.3">
      <c r="B115" s="7" t="s">
        <v>210</v>
      </c>
      <c r="C115" s="45">
        <v>18683136487</v>
      </c>
      <c r="D115" s="38" t="s">
        <v>21</v>
      </c>
      <c r="E115" s="27">
        <v>168</v>
      </c>
      <c r="F115" s="8"/>
      <c r="G115" s="7"/>
    </row>
    <row r="116" spans="2:7" ht="17.25" customHeight="1" x14ac:dyDescent="0.3">
      <c r="B116" s="13" t="s">
        <v>17</v>
      </c>
      <c r="C116" s="29"/>
      <c r="D116" s="39"/>
      <c r="E116" s="34">
        <v>733.13</v>
      </c>
      <c r="F116" s="4"/>
      <c r="G116" s="13"/>
    </row>
    <row r="117" spans="2:7" ht="17.25" customHeight="1" x14ac:dyDescent="0.3">
      <c r="B117" s="13"/>
      <c r="C117" s="29"/>
      <c r="D117" s="39"/>
      <c r="E117" s="34"/>
      <c r="F117" s="4"/>
      <c r="G117" s="13"/>
    </row>
    <row r="118" spans="2:7" x14ac:dyDescent="0.3">
      <c r="B118" s="1" t="s">
        <v>152</v>
      </c>
      <c r="C118" s="2" t="s">
        <v>79</v>
      </c>
      <c r="D118" s="37" t="s">
        <v>21</v>
      </c>
      <c r="E118" s="19">
        <v>31.86</v>
      </c>
      <c r="F118" s="4" t="s">
        <v>54</v>
      </c>
      <c r="G118" s="13" t="s">
        <v>55</v>
      </c>
    </row>
    <row r="119" spans="2:7" x14ac:dyDescent="0.3">
      <c r="B119" s="1" t="s">
        <v>153</v>
      </c>
      <c r="C119" s="2" t="s">
        <v>197</v>
      </c>
      <c r="D119" s="37" t="s">
        <v>154</v>
      </c>
      <c r="E119" s="19">
        <v>161.99</v>
      </c>
      <c r="F119" s="4"/>
      <c r="G119" s="13"/>
    </row>
    <row r="120" spans="2:7" ht="17.25" customHeight="1" x14ac:dyDescent="0.3">
      <c r="B120" s="1" t="s">
        <v>155</v>
      </c>
      <c r="C120" s="2" t="s">
        <v>198</v>
      </c>
      <c r="D120" s="37" t="s">
        <v>156</v>
      </c>
      <c r="E120" s="19">
        <v>200</v>
      </c>
      <c r="F120" s="4"/>
      <c r="G120" s="13"/>
    </row>
    <row r="121" spans="2:7" ht="15" customHeight="1" x14ac:dyDescent="0.3">
      <c r="B121" s="5" t="s">
        <v>211</v>
      </c>
      <c r="C121" s="8" t="s">
        <v>116</v>
      </c>
      <c r="D121" s="38" t="s">
        <v>116</v>
      </c>
      <c r="E121" s="20">
        <v>1211.0999999999999</v>
      </c>
      <c r="F121" s="10"/>
      <c r="G121" s="7"/>
    </row>
    <row r="122" spans="2:7" x14ac:dyDescent="0.3">
      <c r="B122" s="6" t="s">
        <v>17</v>
      </c>
      <c r="E122" s="21">
        <f>SUM(E118:E121)</f>
        <v>1604.9499999999998</v>
      </c>
      <c r="F122" s="3"/>
    </row>
    <row r="123" spans="2:7" x14ac:dyDescent="0.3">
      <c r="F123" s="3"/>
    </row>
    <row r="124" spans="2:7" x14ac:dyDescent="0.3">
      <c r="B124" s="7" t="s">
        <v>3</v>
      </c>
      <c r="C124" s="8">
        <v>92963223473</v>
      </c>
      <c r="D124" s="38" t="s">
        <v>21</v>
      </c>
      <c r="E124" s="27">
        <v>314.45</v>
      </c>
      <c r="F124" s="10" t="s">
        <v>40</v>
      </c>
      <c r="G124" s="7" t="s">
        <v>39</v>
      </c>
    </row>
    <row r="125" spans="2:7" x14ac:dyDescent="0.3">
      <c r="F125" s="3"/>
    </row>
    <row r="126" spans="2:7" x14ac:dyDescent="0.3">
      <c r="F126" s="3"/>
    </row>
    <row r="127" spans="2:7" x14ac:dyDescent="0.3">
      <c r="B127" s="1" t="s">
        <v>113</v>
      </c>
      <c r="C127" s="2" t="s">
        <v>114</v>
      </c>
      <c r="D127" s="37" t="s">
        <v>110</v>
      </c>
      <c r="E127" s="19">
        <f>+[1]Sheet1!$D$110</f>
        <v>376.73</v>
      </c>
      <c r="F127" s="4" t="s">
        <v>112</v>
      </c>
      <c r="G127" s="6" t="s">
        <v>115</v>
      </c>
    </row>
    <row r="128" spans="2:7" ht="0.75" customHeight="1" x14ac:dyDescent="0.3">
      <c r="B128" s="7"/>
      <c r="C128" s="8"/>
      <c r="D128" s="38"/>
      <c r="E128" s="27"/>
      <c r="F128" s="10"/>
      <c r="G128" s="7"/>
    </row>
    <row r="129" spans="2:7" x14ac:dyDescent="0.3">
      <c r="B129" s="6" t="s">
        <v>17</v>
      </c>
      <c r="E129" s="21">
        <f>+E127</f>
        <v>376.73</v>
      </c>
      <c r="F129" s="3"/>
    </row>
    <row r="130" spans="2:7" x14ac:dyDescent="0.3">
      <c r="F130" s="3"/>
    </row>
    <row r="131" spans="2:7" x14ac:dyDescent="0.3">
      <c r="B131" s="6" t="s">
        <v>163</v>
      </c>
      <c r="C131" s="2" t="s">
        <v>87</v>
      </c>
      <c r="D131" s="37" t="s">
        <v>21</v>
      </c>
      <c r="E131" s="21">
        <v>948.4</v>
      </c>
      <c r="F131" s="11" t="s">
        <v>94</v>
      </c>
      <c r="G131" s="13" t="s">
        <v>51</v>
      </c>
    </row>
    <row r="132" spans="2:7" x14ac:dyDescent="0.3">
      <c r="B132" s="6" t="s">
        <v>164</v>
      </c>
      <c r="C132" s="2" t="s">
        <v>199</v>
      </c>
      <c r="D132" s="37" t="s">
        <v>21</v>
      </c>
      <c r="E132" s="21">
        <v>241.29</v>
      </c>
      <c r="F132" s="3"/>
    </row>
    <row r="133" spans="2:7" x14ac:dyDescent="0.3">
      <c r="B133" s="6" t="s">
        <v>165</v>
      </c>
      <c r="C133" s="2" t="s">
        <v>200</v>
      </c>
      <c r="D133" s="37" t="s">
        <v>21</v>
      </c>
      <c r="E133" s="21">
        <v>112.44</v>
      </c>
      <c r="F133" s="3"/>
    </row>
    <row r="134" spans="2:7" x14ac:dyDescent="0.3">
      <c r="B134" s="7" t="s">
        <v>162</v>
      </c>
      <c r="C134" s="8" t="s">
        <v>201</v>
      </c>
      <c r="D134" s="38" t="s">
        <v>21</v>
      </c>
      <c r="E134" s="27">
        <v>430.79</v>
      </c>
      <c r="F134" s="10"/>
      <c r="G134" s="7"/>
    </row>
    <row r="135" spans="2:7" x14ac:dyDescent="0.3">
      <c r="B135" s="6" t="s">
        <v>17</v>
      </c>
      <c r="E135" s="21">
        <f>SUM(E131:E134)</f>
        <v>1732.92</v>
      </c>
      <c r="F135" s="3"/>
    </row>
    <row r="136" spans="2:7" x14ac:dyDescent="0.3">
      <c r="F136" s="3"/>
    </row>
    <row r="137" spans="2:7" x14ac:dyDescent="0.3">
      <c r="B137" s="6" t="s">
        <v>5</v>
      </c>
      <c r="E137" s="21">
        <v>339707</v>
      </c>
      <c r="F137" s="4" t="s">
        <v>42</v>
      </c>
      <c r="G137" s="6" t="s">
        <v>43</v>
      </c>
    </row>
    <row r="138" spans="2:7" x14ac:dyDescent="0.3">
      <c r="E138" s="21">
        <f>40300.5+929.06+23+379.69+411.93</f>
        <v>42044.18</v>
      </c>
      <c r="F138" s="4" t="s">
        <v>44</v>
      </c>
      <c r="G138" s="6" t="s">
        <v>47</v>
      </c>
    </row>
    <row r="139" spans="2:7" x14ac:dyDescent="0.3">
      <c r="E139" s="21">
        <f>+E137*0.165</f>
        <v>56051.655000000006</v>
      </c>
      <c r="F139" s="4" t="s">
        <v>45</v>
      </c>
      <c r="G139" s="6" t="s">
        <v>48</v>
      </c>
    </row>
    <row r="140" spans="2:7" x14ac:dyDescent="0.3">
      <c r="B140" s="13"/>
      <c r="C140" s="29"/>
      <c r="D140" s="39"/>
      <c r="E140" s="34">
        <f>8180.11+318.3</f>
        <v>8498.41</v>
      </c>
      <c r="F140" s="4" t="s">
        <v>46</v>
      </c>
      <c r="G140" s="6" t="s">
        <v>49</v>
      </c>
    </row>
    <row r="141" spans="2:7" x14ac:dyDescent="0.3">
      <c r="B141" s="7"/>
      <c r="C141" s="8"/>
      <c r="D141" s="38"/>
      <c r="E141" s="27">
        <f>70+428.83+145</f>
        <v>643.82999999999993</v>
      </c>
      <c r="F141" s="10" t="s">
        <v>59</v>
      </c>
      <c r="G141" s="7" t="s">
        <v>58</v>
      </c>
    </row>
    <row r="142" spans="2:7" x14ac:dyDescent="0.3">
      <c r="B142" s="6" t="s">
        <v>17</v>
      </c>
      <c r="E142" s="21">
        <f>SUM(E137:E141)</f>
        <v>446945.07500000001</v>
      </c>
      <c r="F142" s="3"/>
    </row>
    <row r="143" spans="2:7" x14ac:dyDescent="0.3">
      <c r="B143" s="17" t="s">
        <v>60</v>
      </c>
      <c r="C143" s="35"/>
      <c r="D143" s="40"/>
      <c r="E143" s="36">
        <f>+E142+E135+E124+E122+E129+E116+E112+E108+E100+E97+E86+E80+E56+E52+E43+E41+E36+E29+E24+E20+E8</f>
        <v>508630.995</v>
      </c>
      <c r="F143" s="3"/>
    </row>
    <row r="144" spans="2:7" x14ac:dyDescent="0.3">
      <c r="F144" s="3"/>
    </row>
    <row r="145" spans="2:6" x14ac:dyDescent="0.3">
      <c r="F145" s="3"/>
    </row>
    <row r="146" spans="2:6" x14ac:dyDescent="0.3">
      <c r="F146" s="3"/>
    </row>
    <row r="147" spans="2:6" x14ac:dyDescent="0.3">
      <c r="F147" s="3"/>
    </row>
    <row r="148" spans="2:6" x14ac:dyDescent="0.3">
      <c r="F148" s="3"/>
    </row>
    <row r="149" spans="2:6" x14ac:dyDescent="0.3">
      <c r="F149" s="3"/>
    </row>
    <row r="150" spans="2:6" x14ac:dyDescent="0.3">
      <c r="F150" s="3"/>
    </row>
    <row r="151" spans="2:6" x14ac:dyDescent="0.3">
      <c r="F151" s="3"/>
    </row>
    <row r="152" spans="2:6" x14ac:dyDescent="0.3">
      <c r="F152" s="3"/>
    </row>
    <row r="153" spans="2:6" x14ac:dyDescent="0.3">
      <c r="B153" s="6" t="s">
        <v>212</v>
      </c>
      <c r="F153" s="3"/>
    </row>
    <row r="154" spans="2:6" x14ac:dyDescent="0.3">
      <c r="F154" s="3"/>
    </row>
    <row r="155" spans="2:6" x14ac:dyDescent="0.3">
      <c r="F155" s="3"/>
    </row>
    <row r="156" spans="2:6" x14ac:dyDescent="0.3">
      <c r="F156" s="3"/>
    </row>
    <row r="157" spans="2:6" x14ac:dyDescent="0.3">
      <c r="F157" s="3"/>
    </row>
    <row r="158" spans="2:6" x14ac:dyDescent="0.3">
      <c r="F158" s="3"/>
    </row>
    <row r="159" spans="2:6" x14ac:dyDescent="0.3">
      <c r="F159" s="3"/>
    </row>
    <row r="160" spans="2:6" x14ac:dyDescent="0.3">
      <c r="F160" s="3"/>
    </row>
    <row r="161" spans="6:6" x14ac:dyDescent="0.3">
      <c r="F161" s="3"/>
    </row>
    <row r="162" spans="6:6" x14ac:dyDescent="0.3">
      <c r="F162" s="3"/>
    </row>
    <row r="163" spans="6:6" x14ac:dyDescent="0.3">
      <c r="F163" s="3"/>
    </row>
    <row r="164" spans="6:6" x14ac:dyDescent="0.3">
      <c r="F164" s="3"/>
    </row>
    <row r="165" spans="6:6" x14ac:dyDescent="0.3">
      <c r="F165" s="3"/>
    </row>
    <row r="166" spans="6:6" x14ac:dyDescent="0.3">
      <c r="F166" s="3"/>
    </row>
    <row r="167" spans="6:6" x14ac:dyDescent="0.3">
      <c r="F167" s="3"/>
    </row>
    <row r="168" spans="6:6" x14ac:dyDescent="0.3">
      <c r="F168" s="3"/>
    </row>
    <row r="169" spans="6:6" x14ac:dyDescent="0.3">
      <c r="F169" s="3"/>
    </row>
    <row r="170" spans="6:6" x14ac:dyDescent="0.3">
      <c r="F170" s="3"/>
    </row>
    <row r="171" spans="6:6" x14ac:dyDescent="0.3">
      <c r="F171" s="3"/>
    </row>
    <row r="172" spans="6:6" x14ac:dyDescent="0.3">
      <c r="F172" s="3"/>
    </row>
    <row r="173" spans="6:6" x14ac:dyDescent="0.3">
      <c r="F173" s="3"/>
    </row>
    <row r="174" spans="6:6" x14ac:dyDescent="0.3">
      <c r="F174" s="3"/>
    </row>
    <row r="175" spans="6:6" x14ac:dyDescent="0.3">
      <c r="F175" s="3"/>
    </row>
    <row r="176" spans="6:6" x14ac:dyDescent="0.3">
      <c r="F176" s="3"/>
    </row>
    <row r="177" spans="6:6" x14ac:dyDescent="0.3">
      <c r="F177" s="3"/>
    </row>
    <row r="178" spans="6:6" x14ac:dyDescent="0.3">
      <c r="F178" s="3"/>
    </row>
    <row r="179" spans="6:6" x14ac:dyDescent="0.3">
      <c r="F179" s="3"/>
    </row>
    <row r="180" spans="6:6" x14ac:dyDescent="0.3">
      <c r="F180" s="3"/>
    </row>
    <row r="181" spans="6:6" x14ac:dyDescent="0.3">
      <c r="F181" s="3"/>
    </row>
    <row r="182" spans="6:6" x14ac:dyDescent="0.3">
      <c r="F182" s="3"/>
    </row>
    <row r="183" spans="6:6" x14ac:dyDescent="0.3">
      <c r="F183" s="3"/>
    </row>
    <row r="184" spans="6:6" x14ac:dyDescent="0.3">
      <c r="F184" s="3"/>
    </row>
    <row r="185" spans="6:6" x14ac:dyDescent="0.3">
      <c r="F185" s="3"/>
    </row>
    <row r="186" spans="6:6" x14ac:dyDescent="0.3">
      <c r="F186" s="3"/>
    </row>
    <row r="187" spans="6:6" x14ac:dyDescent="0.3">
      <c r="F187" s="3"/>
    </row>
    <row r="188" spans="6:6" x14ac:dyDescent="0.3">
      <c r="F188" s="3"/>
    </row>
    <row r="189" spans="6:6" x14ac:dyDescent="0.3">
      <c r="F189" s="3"/>
    </row>
    <row r="190" spans="6:6" x14ac:dyDescent="0.3">
      <c r="F190" s="3"/>
    </row>
    <row r="191" spans="6:6" x14ac:dyDescent="0.3">
      <c r="F191" s="3"/>
    </row>
    <row r="192" spans="6:6" x14ac:dyDescent="0.3">
      <c r="F192" s="3"/>
    </row>
    <row r="193" spans="6:6" x14ac:dyDescent="0.3">
      <c r="F193" s="3"/>
    </row>
    <row r="194" spans="6:6" x14ac:dyDescent="0.3">
      <c r="F194" s="3"/>
    </row>
    <row r="195" spans="6:6" x14ac:dyDescent="0.3">
      <c r="F195" s="3"/>
    </row>
    <row r="196" spans="6:6" x14ac:dyDescent="0.3">
      <c r="F196" s="3"/>
    </row>
    <row r="197" spans="6:6" x14ac:dyDescent="0.3">
      <c r="F197" s="3"/>
    </row>
    <row r="198" spans="6:6" x14ac:dyDescent="0.3">
      <c r="F198" s="3"/>
    </row>
    <row r="199" spans="6:6" x14ac:dyDescent="0.3">
      <c r="F199" s="3"/>
    </row>
    <row r="200" spans="6:6" x14ac:dyDescent="0.3">
      <c r="F200" s="3"/>
    </row>
    <row r="201" spans="6:6" x14ac:dyDescent="0.3">
      <c r="F201" s="3"/>
    </row>
    <row r="202" spans="6:6" x14ac:dyDescent="0.3">
      <c r="F202" s="3"/>
    </row>
    <row r="203" spans="6:6" x14ac:dyDescent="0.3">
      <c r="F203" s="3"/>
    </row>
    <row r="204" spans="6:6" x14ac:dyDescent="0.3">
      <c r="F204" s="3"/>
    </row>
    <row r="205" spans="6:6" x14ac:dyDescent="0.3">
      <c r="F205" s="3"/>
    </row>
    <row r="206" spans="6:6" x14ac:dyDescent="0.3">
      <c r="F206" s="3"/>
    </row>
    <row r="207" spans="6:6" x14ac:dyDescent="0.3">
      <c r="F207" s="3"/>
    </row>
    <row r="208" spans="6:6" x14ac:dyDescent="0.3">
      <c r="F208" s="3"/>
    </row>
    <row r="209" spans="6:6" x14ac:dyDescent="0.3">
      <c r="F209" s="3"/>
    </row>
    <row r="210" spans="6:6" x14ac:dyDescent="0.3">
      <c r="F210" s="3"/>
    </row>
    <row r="211" spans="6:6" x14ac:dyDescent="0.3">
      <c r="F211" s="3"/>
    </row>
    <row r="212" spans="6:6" x14ac:dyDescent="0.3">
      <c r="F212" s="3"/>
    </row>
    <row r="213" spans="6:6" x14ac:dyDescent="0.3">
      <c r="F213" s="3"/>
    </row>
    <row r="214" spans="6:6" x14ac:dyDescent="0.3">
      <c r="F214" s="3"/>
    </row>
    <row r="215" spans="6:6" x14ac:dyDescent="0.3">
      <c r="F215" s="3"/>
    </row>
    <row r="216" spans="6:6" x14ac:dyDescent="0.3">
      <c r="F216" s="3"/>
    </row>
    <row r="217" spans="6:6" x14ac:dyDescent="0.3">
      <c r="F217" s="3"/>
    </row>
    <row r="218" spans="6:6" x14ac:dyDescent="0.3">
      <c r="F218" s="3"/>
    </row>
    <row r="219" spans="6:6" x14ac:dyDescent="0.3">
      <c r="F219" s="3"/>
    </row>
    <row r="220" spans="6:6" x14ac:dyDescent="0.3">
      <c r="F220" s="3"/>
    </row>
    <row r="221" spans="6:6" x14ac:dyDescent="0.3">
      <c r="F221" s="3"/>
    </row>
    <row r="222" spans="6:6" x14ac:dyDescent="0.3">
      <c r="F222" s="3"/>
    </row>
    <row r="223" spans="6:6" x14ac:dyDescent="0.3">
      <c r="F223" s="3"/>
    </row>
    <row r="224" spans="6:6" x14ac:dyDescent="0.3">
      <c r="F224" s="3"/>
    </row>
    <row r="225" spans="6:6" x14ac:dyDescent="0.3">
      <c r="F225" s="3"/>
    </row>
    <row r="226" spans="6:6" x14ac:dyDescent="0.3">
      <c r="F226" s="3"/>
    </row>
    <row r="227" spans="6:6" x14ac:dyDescent="0.3">
      <c r="F227" s="3"/>
    </row>
    <row r="228" spans="6:6" x14ac:dyDescent="0.3">
      <c r="F228" s="3"/>
    </row>
    <row r="229" spans="6:6" x14ac:dyDescent="0.3">
      <c r="F229" s="3"/>
    </row>
    <row r="230" spans="6:6" x14ac:dyDescent="0.3">
      <c r="F230" s="3"/>
    </row>
    <row r="231" spans="6:6" x14ac:dyDescent="0.3">
      <c r="F231" s="3"/>
    </row>
    <row r="232" spans="6:6" x14ac:dyDescent="0.3">
      <c r="F232" s="3"/>
    </row>
    <row r="233" spans="6:6" x14ac:dyDescent="0.3">
      <c r="F233" s="3"/>
    </row>
    <row r="234" spans="6:6" x14ac:dyDescent="0.3">
      <c r="F234" s="3"/>
    </row>
    <row r="235" spans="6:6" x14ac:dyDescent="0.3">
      <c r="F235" s="3"/>
    </row>
    <row r="236" spans="6:6" x14ac:dyDescent="0.3">
      <c r="F236" s="3"/>
    </row>
    <row r="237" spans="6:6" x14ac:dyDescent="0.3">
      <c r="F237" s="3"/>
    </row>
    <row r="238" spans="6:6" x14ac:dyDescent="0.3">
      <c r="F238" s="3"/>
    </row>
    <row r="239" spans="6:6" x14ac:dyDescent="0.3">
      <c r="F239" s="3"/>
    </row>
    <row r="240" spans="6:6" x14ac:dyDescent="0.3">
      <c r="F240" s="3"/>
    </row>
    <row r="241" spans="6:6" x14ac:dyDescent="0.3">
      <c r="F241" s="3"/>
    </row>
    <row r="242" spans="6:6" x14ac:dyDescent="0.3">
      <c r="F242" s="3"/>
    </row>
    <row r="243" spans="6:6" x14ac:dyDescent="0.3">
      <c r="F243" s="3"/>
    </row>
    <row r="244" spans="6:6" x14ac:dyDescent="0.3">
      <c r="F244" s="3"/>
    </row>
    <row r="245" spans="6:6" x14ac:dyDescent="0.3">
      <c r="F245" s="3"/>
    </row>
    <row r="246" spans="6:6" x14ac:dyDescent="0.3">
      <c r="F246" s="3"/>
    </row>
    <row r="247" spans="6:6" x14ac:dyDescent="0.3">
      <c r="F247" s="3"/>
    </row>
    <row r="248" spans="6:6" x14ac:dyDescent="0.3">
      <c r="F248" s="3"/>
    </row>
    <row r="249" spans="6:6" x14ac:dyDescent="0.3">
      <c r="F249" s="3"/>
    </row>
    <row r="250" spans="6:6" x14ac:dyDescent="0.3">
      <c r="F250" s="3"/>
    </row>
    <row r="251" spans="6:6" x14ac:dyDescent="0.3">
      <c r="F251" s="3"/>
    </row>
    <row r="252" spans="6:6" x14ac:dyDescent="0.3">
      <c r="F252" s="3"/>
    </row>
    <row r="253" spans="6:6" x14ac:dyDescent="0.3">
      <c r="F253" s="3"/>
    </row>
    <row r="254" spans="6:6" x14ac:dyDescent="0.3">
      <c r="F254" s="3"/>
    </row>
    <row r="255" spans="6:6" x14ac:dyDescent="0.3">
      <c r="F255" s="3"/>
    </row>
    <row r="256" spans="6:6" x14ac:dyDescent="0.3">
      <c r="F256" s="3"/>
    </row>
    <row r="257" spans="6:6" x14ac:dyDescent="0.3">
      <c r="F257" s="3"/>
    </row>
    <row r="258" spans="6:6" x14ac:dyDescent="0.3">
      <c r="F258" s="3"/>
    </row>
    <row r="259" spans="6:6" x14ac:dyDescent="0.3">
      <c r="F259" s="3"/>
    </row>
    <row r="260" spans="6:6" x14ac:dyDescent="0.3">
      <c r="F260" s="3"/>
    </row>
    <row r="261" spans="6:6" x14ac:dyDescent="0.3">
      <c r="F261" s="3"/>
    </row>
    <row r="262" spans="6:6" x14ac:dyDescent="0.3">
      <c r="F262" s="3"/>
    </row>
    <row r="263" spans="6:6" x14ac:dyDescent="0.3">
      <c r="F263" s="3"/>
    </row>
    <row r="264" spans="6:6" x14ac:dyDescent="0.3">
      <c r="F264" s="3"/>
    </row>
    <row r="265" spans="6:6" x14ac:dyDescent="0.3">
      <c r="F265" s="3"/>
    </row>
    <row r="266" spans="6:6" x14ac:dyDescent="0.3">
      <c r="F266" s="3"/>
    </row>
    <row r="267" spans="6:6" x14ac:dyDescent="0.3">
      <c r="F267" s="3"/>
    </row>
    <row r="268" spans="6:6" x14ac:dyDescent="0.3">
      <c r="F268" s="3"/>
    </row>
    <row r="269" spans="6:6" x14ac:dyDescent="0.3">
      <c r="F269" s="3"/>
    </row>
    <row r="270" spans="6:6" x14ac:dyDescent="0.3">
      <c r="F270" s="3"/>
    </row>
    <row r="271" spans="6:6" x14ac:dyDescent="0.3">
      <c r="F271" s="3"/>
    </row>
    <row r="272" spans="6:6" x14ac:dyDescent="0.3">
      <c r="F272" s="3"/>
    </row>
    <row r="273" spans="6:6" x14ac:dyDescent="0.3">
      <c r="F273" s="3"/>
    </row>
    <row r="274" spans="6:6" x14ac:dyDescent="0.3">
      <c r="F274" s="3"/>
    </row>
    <row r="275" spans="6:6" x14ac:dyDescent="0.3">
      <c r="F275" s="3"/>
    </row>
    <row r="276" spans="6:6" x14ac:dyDescent="0.3">
      <c r="F276" s="3"/>
    </row>
    <row r="277" spans="6:6" x14ac:dyDescent="0.3">
      <c r="F277" s="3"/>
    </row>
    <row r="278" spans="6:6" x14ac:dyDescent="0.3">
      <c r="F278" s="3"/>
    </row>
    <row r="279" spans="6:6" x14ac:dyDescent="0.3">
      <c r="F279" s="3"/>
    </row>
    <row r="280" spans="6:6" x14ac:dyDescent="0.3">
      <c r="F280" s="3"/>
    </row>
    <row r="281" spans="6:6" x14ac:dyDescent="0.3">
      <c r="F281" s="3"/>
    </row>
    <row r="282" spans="6:6" x14ac:dyDescent="0.3">
      <c r="F282" s="3"/>
    </row>
    <row r="283" spans="6:6" x14ac:dyDescent="0.3">
      <c r="F283" s="3"/>
    </row>
    <row r="284" spans="6:6" x14ac:dyDescent="0.3">
      <c r="F284" s="3"/>
    </row>
    <row r="285" spans="6:6" x14ac:dyDescent="0.3">
      <c r="F285" s="3"/>
    </row>
    <row r="286" spans="6:6" x14ac:dyDescent="0.3">
      <c r="F286" s="3"/>
    </row>
    <row r="287" spans="6:6" x14ac:dyDescent="0.3">
      <c r="F287" s="3"/>
    </row>
    <row r="288" spans="6:6" x14ac:dyDescent="0.3">
      <c r="F288" s="3"/>
    </row>
    <row r="289" spans="6:6" x14ac:dyDescent="0.3">
      <c r="F289" s="3"/>
    </row>
    <row r="290" spans="6:6" x14ac:dyDescent="0.3">
      <c r="F290" s="3"/>
    </row>
    <row r="291" spans="6:6" x14ac:dyDescent="0.3">
      <c r="F291" s="3"/>
    </row>
    <row r="292" spans="6:6" x14ac:dyDescent="0.3">
      <c r="F292" s="3"/>
    </row>
    <row r="293" spans="6:6" x14ac:dyDescent="0.3">
      <c r="F293" s="3"/>
    </row>
    <row r="294" spans="6:6" x14ac:dyDescent="0.3">
      <c r="F294" s="3"/>
    </row>
    <row r="295" spans="6:6" x14ac:dyDescent="0.3">
      <c r="F295" s="3"/>
    </row>
    <row r="296" spans="6:6" x14ac:dyDescent="0.3">
      <c r="F296" s="3"/>
    </row>
    <row r="297" spans="6:6" x14ac:dyDescent="0.3">
      <c r="F297" s="3"/>
    </row>
    <row r="298" spans="6:6" x14ac:dyDescent="0.3">
      <c r="F298" s="3"/>
    </row>
    <row r="299" spans="6:6" x14ac:dyDescent="0.3">
      <c r="F299" s="3"/>
    </row>
    <row r="300" spans="6:6" x14ac:dyDescent="0.3">
      <c r="F300" s="3"/>
    </row>
    <row r="301" spans="6:6" x14ac:dyDescent="0.3">
      <c r="F301" s="3"/>
    </row>
    <row r="302" spans="6:6" x14ac:dyDescent="0.3">
      <c r="F302" s="3"/>
    </row>
    <row r="303" spans="6:6" x14ac:dyDescent="0.3">
      <c r="F303" s="3"/>
    </row>
    <row r="304" spans="6:6" x14ac:dyDescent="0.3">
      <c r="F304" s="3"/>
    </row>
    <row r="305" spans="6:6" x14ac:dyDescent="0.3">
      <c r="F305" s="3"/>
    </row>
    <row r="306" spans="6:6" x14ac:dyDescent="0.3">
      <c r="F306" s="3"/>
    </row>
  </sheetData>
  <sheetProtection algorithmName="SHA-512" hashValue="hBGUmCESJBOBxLwpnileyZPWpNR2BEj9EcZxSDE9QmAPNoqRywOkBO3NLikFAmu5uNJZxkd/STcWF/lfXjaAxA==" saltValue="9YZZESI65EAcdG11V3rZxw==" spinCount="100000" sheet="1" objects="1" scenarios="1"/>
  <autoFilter ref="B1:B306" xr:uid="{00000000-0001-0000-0000-000000000000}"/>
  <mergeCells count="1">
    <mergeCell ref="F4:G4"/>
  </mergeCells>
  <pageMargins left="0.70866141732283472" right="0.70866141732283472" top="0.35433070866141736" bottom="0.35433070866141736" header="0.31496062992125984" footer="0.31496062992125984"/>
  <pageSetup paperSize="9" scale="55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Šaina</dc:creator>
  <cp:lastModifiedBy>Klaudija</cp:lastModifiedBy>
  <cp:lastPrinted>2024-08-21T17:04:04Z</cp:lastPrinted>
  <dcterms:created xsi:type="dcterms:W3CDTF">2015-03-27T08:41:49Z</dcterms:created>
  <dcterms:modified xsi:type="dcterms:W3CDTF">2024-08-21T17:04:08Z</dcterms:modified>
</cp:coreProperties>
</file>