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laudija\Desktop\IZVRŠENJE PLANA 30062026\Poslano\"/>
    </mc:Choice>
  </mc:AlternateContent>
  <xr:revisionPtr revIDLastSave="0" documentId="8_{630AEDB2-32C2-4E78-A006-CA3695CCB8B6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A. SAŽETAK" sheetId="1" r:id="rId1"/>
    <sheet name="A.1 PRIHODI EK" sheetId="2" r:id="rId2"/>
    <sheet name="A.1 RASHODI EK" sheetId="6" r:id="rId3"/>
    <sheet name="A.3 RASHODI FUNKC" sheetId="10" r:id="rId4"/>
  </sheets>
  <externalReferences>
    <externalReference r:id="rId5"/>
  </externalReferences>
  <definedNames>
    <definedName name="_xlnm.Print_Titles" localSheetId="1">'A.1 PRIHODI EK'!$7:$8</definedName>
    <definedName name="_xlnm.Print_Titles" localSheetId="2">'A.1 RASHODI EK'!$7:$8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4" i="2" l="1"/>
  <c r="P34" i="2"/>
  <c r="O34" i="2"/>
  <c r="N34" i="2"/>
  <c r="L31" i="2"/>
  <c r="L30" i="2"/>
  <c r="I15" i="2"/>
  <c r="F18" i="2"/>
  <c r="F30" i="6"/>
  <c r="E10" i="6"/>
  <c r="C69" i="6"/>
  <c r="C10" i="6" s="1"/>
  <c r="F125" i="6" l="1"/>
  <c r="F114" i="6"/>
  <c r="F113" i="6" s="1"/>
  <c r="F46" i="6"/>
  <c r="F72" i="6" l="1"/>
  <c r="F69" i="6" s="1"/>
  <c r="H55" i="2" l="1"/>
  <c r="G55" i="2"/>
  <c r="F56" i="2"/>
  <c r="H65" i="2"/>
  <c r="G65" i="2"/>
  <c r="H58" i="2"/>
  <c r="G58" i="2"/>
  <c r="H45" i="2"/>
  <c r="G45" i="2"/>
  <c r="H42" i="2"/>
  <c r="G42" i="2"/>
  <c r="H34" i="2"/>
  <c r="G34" i="2"/>
  <c r="F15" i="2"/>
  <c r="H15" i="2" s="1"/>
  <c r="F29" i="2"/>
  <c r="H29" i="2" s="1"/>
  <c r="D29" i="2"/>
  <c r="G15" i="2" l="1"/>
  <c r="F12" i="2"/>
  <c r="G29" i="2"/>
  <c r="H59" i="2" l="1"/>
  <c r="G59" i="2"/>
  <c r="G12" i="2"/>
  <c r="H12" i="2"/>
  <c r="G48" i="2"/>
  <c r="H48" i="2"/>
  <c r="G52" i="2"/>
  <c r="H52" i="2"/>
  <c r="F48" i="2"/>
  <c r="F45" i="2" s="1"/>
  <c r="D11" i="2"/>
  <c r="D10" i="2" s="1"/>
  <c r="F55" i="2"/>
  <c r="F51" i="2" s="1"/>
  <c r="F52" i="2"/>
  <c r="G51" i="2" l="1"/>
  <c r="H51" i="2"/>
  <c r="F11" i="2"/>
  <c r="G11" i="2" l="1"/>
  <c r="F10" i="2"/>
  <c r="H11" i="2"/>
  <c r="H10" i="2" l="1"/>
  <c r="G10" i="2"/>
  <c r="I10" i="1"/>
  <c r="I12" i="1" s="1"/>
  <c r="K12" i="1" l="1"/>
  <c r="J12" i="1"/>
  <c r="F48" i="6"/>
  <c r="F36" i="6"/>
  <c r="F29" i="6"/>
  <c r="F24" i="6"/>
  <c r="F19" i="6"/>
  <c r="G19" i="6" s="1"/>
  <c r="F17" i="6"/>
  <c r="G17" i="6" s="1"/>
  <c r="F12" i="6"/>
  <c r="G12" i="6" s="1"/>
  <c r="D17" i="6"/>
  <c r="D12" i="6"/>
  <c r="D29" i="6"/>
  <c r="F23" i="6" l="1"/>
  <c r="G24" i="6"/>
  <c r="G48" i="6"/>
  <c r="G36" i="6"/>
  <c r="H29" i="6"/>
  <c r="F11" i="6"/>
  <c r="G23" i="6" l="1"/>
  <c r="G11" i="6"/>
  <c r="D120" i="6"/>
  <c r="D114" i="6"/>
  <c r="D73" i="6"/>
  <c r="D72" i="6" s="1"/>
  <c r="D69" i="6" s="1"/>
  <c r="D57" i="6"/>
  <c r="D56" i="6" s="1"/>
  <c r="D55" i="6"/>
  <c r="D48" i="6" s="1"/>
  <c r="H48" i="6" s="1"/>
  <c r="D45" i="6"/>
  <c r="D43" i="6"/>
  <c r="D42" i="6"/>
  <c r="D37" i="6"/>
  <c r="D26" i="6"/>
  <c r="D24" i="6" s="1"/>
  <c r="F124" i="6"/>
  <c r="G124" i="6" s="1"/>
  <c r="G113" i="6"/>
  <c r="D124" i="6"/>
  <c r="F86" i="6"/>
  <c r="F85" i="6" s="1"/>
  <c r="D86" i="6"/>
  <c r="D85" i="6" s="1"/>
  <c r="F81" i="6"/>
  <c r="F78" i="6"/>
  <c r="D78" i="6"/>
  <c r="D81" i="6"/>
  <c r="F56" i="6"/>
  <c r="C29" i="6"/>
  <c r="G29" i="6" s="1"/>
  <c r="G56" i="6" l="1"/>
  <c r="G10" i="6" s="1"/>
  <c r="D113" i="6"/>
  <c r="D108" i="6" s="1"/>
  <c r="D100" i="6" s="1"/>
  <c r="F77" i="6"/>
  <c r="F10" i="6" s="1"/>
  <c r="I13" i="1" s="1"/>
  <c r="G72" i="6"/>
  <c r="D36" i="6"/>
  <c r="H36" i="6" s="1"/>
  <c r="F108" i="6"/>
  <c r="D77" i="6"/>
  <c r="D23" i="6" l="1"/>
  <c r="F100" i="6"/>
  <c r="G108" i="6"/>
  <c r="C9" i="6"/>
  <c r="J13" i="1" l="1"/>
  <c r="G100" i="6"/>
  <c r="I14" i="1"/>
  <c r="I15" i="1" l="1"/>
  <c r="H12" i="6" l="1"/>
  <c r="F11" i="10" l="1"/>
  <c r="E11" i="10"/>
  <c r="D11" i="10"/>
  <c r="C11" i="10"/>
  <c r="H124" i="6" l="1"/>
  <c r="H113" i="6"/>
  <c r="H81" i="6"/>
  <c r="H56" i="6"/>
  <c r="H24" i="6"/>
  <c r="H17" i="6"/>
  <c r="H72" i="6"/>
  <c r="E9" i="6"/>
  <c r="H77" i="6" l="1"/>
  <c r="H108" i="6"/>
  <c r="H23" i="6"/>
  <c r="F9" i="6"/>
  <c r="G9" i="6" l="1"/>
  <c r="H100" i="6"/>
  <c r="E14" i="10"/>
  <c r="K15" i="1" l="1"/>
  <c r="J15" i="1"/>
  <c r="I16" i="1"/>
  <c r="C14" i="10"/>
  <c r="C13" i="10" s="1"/>
  <c r="E13" i="10"/>
  <c r="E10" i="10" s="1"/>
  <c r="F14" i="10" l="1"/>
  <c r="C10" i="10"/>
  <c r="H14" i="10" l="1"/>
  <c r="F13" i="10"/>
  <c r="G14" i="10"/>
  <c r="H13" i="10" l="1"/>
  <c r="F10" i="10"/>
  <c r="G13" i="10"/>
  <c r="H10" i="10" l="1"/>
  <c r="G10" i="10"/>
  <c r="D21" i="6" l="1"/>
  <c r="D19" i="6" s="1"/>
  <c r="D11" i="6" l="1"/>
  <c r="D10" i="6" s="1"/>
  <c r="H19" i="6"/>
  <c r="D9" i="6" l="1"/>
  <c r="H11" i="6"/>
  <c r="H10" i="6" s="1"/>
  <c r="D14" i="10" l="1"/>
  <c r="D13" i="10" s="1"/>
  <c r="D10" i="10" s="1"/>
  <c r="H9" i="6"/>
</calcChain>
</file>

<file path=xl/sharedStrings.xml><?xml version="1.0" encoding="utf-8"?>
<sst xmlns="http://schemas.openxmlformats.org/spreadsheetml/2006/main" count="530" uniqueCount="466">
  <si>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</si>
  <si>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</si>
  <si>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</si>
  <si>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</si>
  <si>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</si>
  <si>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</si>
  <si>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</si>
  <si>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</si>
  <si>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</si>
  <si>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</si>
  <si>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</si>
  <si>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</si>
  <si>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</si>
  <si>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</si>
  <si>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</si>
  <si>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</si>
  <si>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</si>
  <si>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</si>
  <si>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</si>
  <si>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</si>
  <si>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</si>
  <si>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</si>
  <si>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</si>
  <si>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</si>
  <si>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</si>
  <si>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</si>
  <si>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</si>
  <si>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</si>
  <si>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</si>
  <si>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6</t>
  </si>
  <si>
    <t>Prihodi poslovanja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</si>
  <si>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</si>
  <si>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</si>
  <si>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</si>
  <si>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</si>
  <si>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</si>
  <si>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</si>
  <si>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</si>
  <si>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</si>
  <si>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</si>
  <si>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</si>
  <si>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</si>
  <si>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</si>
  <si>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</si>
  <si>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</si>
  <si>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</si>
  <si>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</si>
  <si>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</si>
  <si>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</si>
  <si>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</si>
  <si>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</si>
  <si>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4</t>
  </si>
  <si>
    <t>41</t>
  </si>
  <si>
    <t>43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</si>
  <si>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</si>
  <si>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</si>
  <si>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</si>
  <si>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</si>
  <si>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</si>
  <si>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</si>
  <si>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</si>
  <si>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</si>
  <si>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</si>
  <si>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</si>
  <si>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</si>
  <si>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</si>
  <si>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</si>
  <si>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</si>
  <si>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</si>
  <si>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</si>
  <si>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</si>
  <si>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</si>
  <si>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</si>
  <si>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</si>
  <si>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</si>
  <si>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</si>
  <si>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</si>
  <si>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</si>
  <si>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</si>
  <si>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</si>
  <si>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</si>
  <si>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</si>
  <si>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</si>
  <si>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</si>
  <si>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</si>
  <si>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</si>
  <si>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</si>
  <si>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</si>
  <si>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</si>
  <si>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</si>
  <si>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</si>
  <si>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</si>
  <si>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</si>
  <si>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</si>
  <si>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</si>
  <si>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</si>
  <si>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</si>
  <si>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</si>
  <si>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</si>
  <si>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</si>
  <si>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</si>
  <si>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</si>
  <si>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</si>
  <si>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</si>
  <si>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</si>
  <si>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</si>
  <si>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</si>
  <si>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</si>
  <si>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</si>
  <si>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</si>
  <si>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</si>
  <si>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</si>
  <si>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</si>
  <si>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</si>
  <si>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</si>
  <si>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</si>
  <si>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</si>
  <si>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</si>
  <si>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</si>
  <si>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</si>
  <si>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</si>
  <si>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</si>
  <si>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</si>
  <si>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</si>
  <si>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</si>
  <si>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</si>
  <si>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</si>
  <si>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</si>
  <si>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</si>
  <si>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</si>
  <si>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</si>
  <si>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</si>
  <si>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</si>
  <si>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</si>
  <si>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</si>
  <si>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</si>
  <si>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</si>
  <si>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</si>
  <si>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</si>
  <si>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</si>
  <si>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</si>
  <si>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</si>
  <si>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</si>
  <si>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</si>
  <si>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</si>
  <si>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</si>
  <si>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</si>
  <si>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</si>
  <si>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</si>
  <si>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</si>
  <si>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</si>
  <si>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</si>
  <si>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</si>
  <si>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</si>
  <si>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</si>
  <si>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</si>
  <si>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</si>
  <si>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</si>
  <si>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</si>
  <si>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</si>
  <si>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</si>
  <si>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</si>
  <si>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</si>
  <si>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</si>
  <si>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</si>
  <si>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</si>
  <si>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</si>
  <si>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</si>
  <si>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</si>
  <si>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</si>
  <si>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</si>
  <si>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</si>
  <si>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</si>
  <si>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</si>
  <si>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</si>
  <si>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</si>
  <si>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</si>
  <si>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</si>
  <si>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</si>
  <si>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</si>
  <si>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</si>
  <si>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</si>
  <si>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</si>
  <si>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</si>
  <si>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</si>
  <si>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</si>
  <si>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</si>
  <si>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</si>
  <si>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</si>
  <si>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</si>
  <si>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</si>
  <si>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</si>
  <si>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</si>
  <si>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</si>
  <si>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</si>
  <si>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</si>
  <si>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</si>
  <si>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</si>
  <si>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</si>
  <si>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</si>
  <si>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</si>
  <si>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</si>
  <si>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</si>
  <si>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</si>
  <si>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</si>
  <si>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</si>
  <si>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</si>
  <si>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</si>
  <si>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</si>
  <si>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UKUPNO RASHODI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</si>
  <si>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</si>
  <si>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</si>
  <si>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</si>
  <si>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</si>
  <si>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</si>
  <si>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</si>
  <si>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</si>
  <si>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</si>
  <si>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</si>
  <si>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</si>
  <si>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</si>
  <si>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</si>
  <si>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</si>
  <si>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</si>
  <si>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</si>
  <si>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</si>
  <si>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</si>
  <si>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</si>
  <si>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</si>
  <si>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</si>
  <si>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</si>
  <si>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</si>
  <si>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</si>
  <si>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</si>
  <si>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</si>
  <si>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</si>
  <si>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</si>
  <si>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</si>
  <si>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</si>
  <si>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</si>
  <si>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</si>
  <si>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</si>
  <si>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</si>
  <si>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</si>
  <si>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</si>
  <si>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</si>
  <si>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</si>
  <si>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</si>
  <si>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</si>
  <si>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</si>
  <si>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</si>
  <si>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</si>
  <si>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</si>
  <si>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</si>
  <si>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</si>
  <si>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</si>
  <si>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</si>
  <si>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</si>
  <si>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</si>
  <si>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</si>
  <si>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</si>
  <si>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</si>
  <si>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</si>
  <si>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</si>
  <si>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</si>
  <si>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</si>
  <si>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</si>
  <si>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</si>
  <si>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</si>
  <si>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</si>
  <si>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</si>
  <si>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</si>
  <si>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</si>
  <si>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</si>
  <si>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</si>
  <si>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</si>
  <si>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</si>
  <si>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</si>
  <si>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</si>
  <si>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</si>
  <si>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</si>
  <si>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</si>
  <si>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</si>
  <si>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</si>
  <si>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</si>
  <si>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</si>
  <si>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</si>
  <si>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</si>
  <si>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</si>
  <si>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</si>
  <si>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</si>
  <si>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</si>
  <si>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</si>
  <si>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</si>
  <si>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</si>
  <si>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</si>
  <si>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</si>
  <si>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</si>
  <si>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</si>
  <si>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</si>
  <si>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</si>
  <si>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</si>
  <si>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</si>
  <si>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</si>
  <si>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</si>
  <si>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</si>
  <si>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</si>
  <si>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</si>
  <si>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</si>
  <si>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</si>
  <si>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</si>
  <si>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</si>
  <si>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</si>
  <si>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</si>
  <si>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</si>
  <si>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</si>
  <si>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</si>
  <si>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</si>
  <si>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</si>
  <si>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</si>
  <si>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</si>
  <si>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</si>
  <si>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</si>
  <si>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</si>
  <si>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</si>
  <si>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</si>
  <si>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</si>
  <si>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</si>
  <si>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</si>
  <si>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</si>
  <si>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</si>
  <si>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</si>
  <si>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</si>
  <si>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</si>
  <si>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</si>
  <si>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</si>
  <si>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</si>
  <si>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</si>
  <si>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</si>
  <si>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</si>
  <si>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</si>
  <si>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</si>
  <si>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</si>
  <si>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</si>
  <si>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</si>
  <si>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</si>
  <si>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</si>
  <si>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</si>
  <si>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</si>
  <si>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</si>
  <si>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</si>
  <si>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</si>
  <si>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</si>
  <si>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</si>
  <si>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</si>
  <si>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</si>
  <si>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</si>
  <si>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</si>
  <si>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</si>
  <si>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</si>
  <si>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</si>
  <si>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</si>
  <si>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</si>
  <si>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</si>
  <si>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</si>
  <si>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</si>
  <si>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</si>
  <si>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</si>
  <si>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</si>
  <si>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</si>
  <si>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</si>
  <si>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</si>
  <si>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</si>
  <si>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</si>
  <si>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</si>
  <si>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</si>
  <si>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</si>
  <si>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</si>
  <si>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</si>
  <si>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</si>
  <si>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</si>
  <si>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</si>
  <si>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</si>
  <si>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</si>
  <si>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</si>
  <si>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</si>
  <si>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</si>
  <si>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</si>
  <si>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</si>
  <si>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</si>
  <si>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</si>
  <si>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</si>
  <si>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</si>
  <si>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</si>
  <si>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</si>
  <si>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</si>
  <si>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</si>
  <si>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</si>
  <si>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</si>
  <si>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</si>
  <si>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</si>
  <si>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</si>
  <si>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</si>
  <si>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</si>
  <si>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</si>
  <si>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</si>
  <si>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</si>
  <si>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</si>
  <si>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</si>
  <si>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</si>
  <si>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</si>
  <si>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</si>
  <si>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</si>
  <si>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</si>
  <si>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</si>
  <si>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</si>
  <si>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</si>
  <si>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</si>
  <si>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</si>
  <si>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</si>
  <si>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</si>
  <si>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</si>
  <si>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</si>
  <si>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</si>
  <si>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</si>
  <si>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</si>
  <si>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</si>
  <si>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</si>
  <si>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</si>
  <si>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</si>
  <si>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</si>
  <si>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</si>
  <si>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</si>
  <si>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</si>
  <si>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</si>
  <si>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</si>
  <si>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</si>
  <si>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</si>
  <si>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</si>
  <si>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</si>
  <si>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</si>
  <si>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</si>
  <si>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</si>
  <si>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</si>
  <si>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</si>
  <si>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Rashodi</t>
  </si>
  <si>
    <t>Napomena : Iznosi u stupcima "OSTVARENJE/IZVRŠENJE 1.-6.2023." i "OSTVARENJE/IZVRŠENJE 1.-6. 2024." iskazuju se na dvije decimale.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</si>
  <si>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</si>
  <si>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polugodišnjeg izvještaja ne sadrži "TEKUĆI PLAN 2024.", "INDEKS"("OSTVARENJE/IZVRŠENJE 1.-6.2024."/"TEKUĆI PLAN 2024.") iskazuje se kao "OSTVARENJE/IZVRŠENJE 1.-6.2024."/"IZVORNI PLAN 2024." ODNOSNO "REBALANS 2024." </t>
  </si>
  <si>
    <r>
      <t>POLUGODIŠNJI IZVJEŠTAJ O IZVRŠENJU FINANCIJSKOG PLANA Fakulteta za menadžment u turizmu i ugostitlejstvu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indexed="8"/>
        <rFont val="Arial"/>
        <family val="2"/>
        <charset val="238"/>
      </rPr>
      <t xml:space="preserve">
ZA PRVO POLUGODIŠTE 2024. </t>
    </r>
  </si>
  <si>
    <t>TEKUĆI PLAN 
2025.</t>
  </si>
  <si>
    <t>OSTVARENJE/IZVRŠENJE 
01.2025. - 06.2025.</t>
  </si>
  <si>
    <t>TEKUĆI PLAN 2025.*</t>
  </si>
  <si>
    <t xml:space="preserve">OSTVARENJE/IZVRŠENJE 
1.-6.2025. </t>
  </si>
  <si>
    <t>pola godine</t>
  </si>
  <si>
    <t>Telekomunikacijski uređaji</t>
  </si>
  <si>
    <t>OSTVARENJE/IZVRŠENJE 
01.2026. - 06.2026.</t>
  </si>
  <si>
    <t>IZVORNI PLAN ILI REBALANS 
2026.</t>
  </si>
  <si>
    <t>TEKUĆI PLAN 
2026.</t>
  </si>
  <si>
    <t>TEKUĆI PLAN 2026.*</t>
  </si>
  <si>
    <t>IZVORNI PLAN ILI REBALANS 2026.*</t>
  </si>
  <si>
    <t xml:space="preserve">OSTVARENJE/IZVRŠENJE 
1.-6.2026. </t>
  </si>
  <si>
    <t>OSTVARENJE/IZVRŠENJE 
01.2026. - 06.2025.</t>
  </si>
  <si>
    <t>INDEKS
(4)/(2)</t>
  </si>
  <si>
    <t>INDEKS
(4)/(3)</t>
  </si>
  <si>
    <t>Rashodi za zapsolene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</si>
</sst>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k_n_-;\-* #,##0.00\ _k_n_-;_-* &quot;-&quot;??\ _k_n_-;_-@_-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b/>
      <sz val="10"/>
      <color indexed="8"/>
      <name val="Times New Roman"/>
      <family val="1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8"/>
      <name val="Arial"/>
      <family val="2"/>
    </font>
    <font>
      <sz val="10"/>
      <color indexed="8"/>
      <name val="MS Sans Serif"/>
      <charset val="238"/>
    </font>
    <font>
      <sz val="9.85"/>
      <color indexed="8"/>
      <name val="Times New Roman"/>
      <family val="1"/>
      <charset val="238"/>
    </font>
    <font>
      <b/>
      <sz val="8"/>
      <name val="Arial"/>
      <family val="2"/>
    </font>
    <font>
      <sz val="10"/>
      <color rgb="FF000000"/>
      <name val="Open Sans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10"/>
      <name val="Tahoma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0"/>
      <color indexed="44"/>
      <name val="Times New Roman"/>
      <family val="1"/>
      <charset val="238"/>
    </font>
    <font>
      <sz val="10"/>
      <color indexed="44"/>
      <name val="Times New Roman"/>
      <family val="1"/>
      <charset val="238"/>
    </font>
    <font>
      <b/>
      <sz val="10"/>
      <color theme="4" tint="-0.249977111117893"/>
      <name val="Times New Roman"/>
      <family val="1"/>
      <charset val="238"/>
    </font>
    <font>
      <sz val="10"/>
      <color theme="4" tint="-0.249977111117893"/>
      <name val="Times New Roman"/>
      <family val="1"/>
      <charset val="238"/>
    </font>
    <font>
      <b/>
      <sz val="10"/>
      <name val="Arial"/>
      <family val="2"/>
    </font>
    <font>
      <sz val="14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8"/>
      <color indexed="8"/>
      <name val="Arial"/>
      <family val="2"/>
      <charset val="238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4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6" fillId="6" borderId="6" applyNumberFormat="0" applyProtection="0">
      <alignment vertical="center"/>
    </xf>
    <xf numFmtId="0" fontId="10" fillId="7" borderId="6" applyNumberFormat="0" applyProtection="0">
      <alignment horizontal="left" vertical="center" indent="1"/>
    </xf>
    <xf numFmtId="0" fontId="17" fillId="5" borderId="6" applyNumberFormat="0" applyProtection="0">
      <alignment horizontal="center" vertical="center"/>
    </xf>
    <xf numFmtId="0" fontId="15" fillId="0" borderId="6" applyNumberFormat="0" applyProtection="0">
      <alignment horizontal="left" vertical="center" wrapText="1" justifyLastLine="1"/>
    </xf>
    <xf numFmtId="0" fontId="15" fillId="0" borderId="6" applyNumberFormat="0" applyProtection="0">
      <alignment horizontal="left" vertical="center" wrapText="1"/>
    </xf>
    <xf numFmtId="4" fontId="18" fillId="0" borderId="6" applyNumberFormat="0" applyProtection="0">
      <alignment horizontal="right" vertical="center"/>
    </xf>
    <xf numFmtId="0" fontId="15" fillId="0" borderId="6" applyNumberFormat="0" applyProtection="0">
      <alignment horizontal="left" vertical="center" wrapText="1"/>
    </xf>
    <xf numFmtId="0" fontId="20" fillId="0" borderId="6" applyNumberFormat="0" applyProtection="0">
      <alignment horizontal="left" vertical="center" wrapText="1"/>
    </xf>
    <xf numFmtId="4" fontId="16" fillId="8" borderId="6" applyNumberFormat="0" applyProtection="0">
      <alignment horizontal="left" vertical="center" indent="1"/>
    </xf>
    <xf numFmtId="0" fontId="23" fillId="0" borderId="0"/>
    <xf numFmtId="0" fontId="27" fillId="0" borderId="0"/>
    <xf numFmtId="0" fontId="1" fillId="0" borderId="0"/>
    <xf numFmtId="4" fontId="24" fillId="6" borderId="6" applyNumberFormat="0" applyProtection="0">
      <alignment vertical="center"/>
    </xf>
    <xf numFmtId="4" fontId="16" fillId="6" borderId="6" applyNumberFormat="0" applyProtection="0">
      <alignment horizontal="left" vertical="center" indent="1"/>
    </xf>
    <xf numFmtId="4" fontId="16" fillId="6" borderId="6" applyNumberFormat="0" applyProtection="0">
      <alignment horizontal="left" vertical="center" indent="1"/>
    </xf>
    <xf numFmtId="4" fontId="16" fillId="9" borderId="6" applyNumberFormat="0" applyProtection="0">
      <alignment horizontal="right" vertical="center"/>
    </xf>
    <xf numFmtId="4" fontId="16" fillId="10" borderId="6" applyNumberFormat="0" applyProtection="0">
      <alignment horizontal="right" vertical="center"/>
    </xf>
    <xf numFmtId="4" fontId="16" fillId="11" borderId="6" applyNumberFormat="0" applyProtection="0">
      <alignment horizontal="right" vertical="center"/>
    </xf>
    <xf numFmtId="4" fontId="16" fillId="12" borderId="6" applyNumberFormat="0" applyProtection="0">
      <alignment horizontal="right" vertical="center"/>
    </xf>
    <xf numFmtId="4" fontId="16" fillId="13" borderId="6" applyNumberFormat="0" applyProtection="0">
      <alignment horizontal="right" vertical="center"/>
    </xf>
    <xf numFmtId="4" fontId="16" fillId="14" borderId="6" applyNumberFormat="0" applyProtection="0">
      <alignment horizontal="right" vertical="center"/>
    </xf>
    <xf numFmtId="4" fontId="16" fillId="15" borderId="6" applyNumberFormat="0" applyProtection="0">
      <alignment horizontal="right" vertical="center"/>
    </xf>
    <xf numFmtId="4" fontId="16" fillId="16" borderId="6" applyNumberFormat="0" applyProtection="0">
      <alignment horizontal="right" vertical="center"/>
    </xf>
    <xf numFmtId="4" fontId="16" fillId="17" borderId="6" applyNumberFormat="0" applyProtection="0">
      <alignment horizontal="right" vertical="center"/>
    </xf>
    <xf numFmtId="4" fontId="21" fillId="18" borderId="6" applyNumberFormat="0" applyProtection="0">
      <alignment horizontal="left" vertical="center" indent="1"/>
    </xf>
    <xf numFmtId="4" fontId="16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9" fillId="19" borderId="6" applyNumberFormat="0" applyProtection="0">
      <alignment horizontal="left" vertical="center" indent="1"/>
    </xf>
    <xf numFmtId="4" fontId="9" fillId="7" borderId="6" applyNumberFormat="0" applyProtection="0">
      <alignment horizontal="left" vertical="center" indent="1"/>
    </xf>
    <xf numFmtId="0" fontId="10" fillId="21" borderId="6" applyNumberFormat="0" applyProtection="0">
      <alignment horizontal="left" vertical="center" indent="1"/>
    </xf>
    <xf numFmtId="0" fontId="10" fillId="22" borderId="6" applyNumberFormat="0" applyProtection="0">
      <alignment horizontal="left" vertical="center" indent="1"/>
    </xf>
    <xf numFmtId="0" fontId="10" fillId="23" borderId="6" applyNumberFormat="0" applyProtection="0">
      <alignment horizontal="left" vertical="center" indent="1"/>
    </xf>
    <xf numFmtId="0" fontId="23" fillId="0" borderId="0"/>
    <xf numFmtId="0" fontId="27" fillId="0" borderId="0"/>
    <xf numFmtId="4" fontId="16" fillId="8" borderId="6" applyNumberFormat="0" applyProtection="0">
      <alignment vertical="center"/>
    </xf>
    <xf numFmtId="4" fontId="24" fillId="8" borderId="6" applyNumberFormat="0" applyProtection="0">
      <alignment vertical="center"/>
    </xf>
    <xf numFmtId="4" fontId="16" fillId="8" borderId="6" applyNumberFormat="0" applyProtection="0">
      <alignment horizontal="left" vertical="center" indent="1"/>
    </xf>
    <xf numFmtId="4" fontId="24" fillId="19" borderId="6" applyNumberFormat="0" applyProtection="0">
      <alignment horizontal="right" vertical="center"/>
    </xf>
    <xf numFmtId="0" fontId="20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26" fillId="0" borderId="0" applyNumberFormat="0" applyProtection="0"/>
    <xf numFmtId="4" fontId="25" fillId="19" borderId="6" applyNumberFormat="0" applyProtection="0">
      <alignment horizontal="right" vertical="center"/>
    </xf>
    <xf numFmtId="43" fontId="30" fillId="0" borderId="0" applyFont="0" applyFill="0" applyBorder="0" applyAlignment="0" applyProtection="0"/>
    <xf numFmtId="0" fontId="1" fillId="0" borderId="0"/>
    <xf numFmtId="43" fontId="34" fillId="0" borderId="0" applyFont="0" applyFill="0" applyBorder="0" applyAlignment="0" applyProtection="0"/>
    <xf numFmtId="0" fontId="33" fillId="0" borderId="0"/>
    <xf numFmtId="0" fontId="10" fillId="0" borderId="0"/>
    <xf numFmtId="0" fontId="36" fillId="0" borderId="0"/>
    <xf numFmtId="4" fontId="32" fillId="29" borderId="10" applyNumberFormat="0" applyProtection="0">
      <alignment vertical="center"/>
    </xf>
    <xf numFmtId="4" fontId="32" fillId="6" borderId="10" applyNumberFormat="0" applyProtection="0">
      <alignment horizontal="left" vertical="center" indent="1" justifyLastLine="1"/>
    </xf>
    <xf numFmtId="4" fontId="32" fillId="30" borderId="10" applyNumberFormat="0" applyProtection="0">
      <alignment horizontal="left" vertical="center" indent="1" justifyLastLine="1"/>
    </xf>
    <xf numFmtId="4" fontId="32" fillId="31" borderId="10" applyNumberFormat="0" applyProtection="0">
      <alignment horizontal="right" vertical="center"/>
    </xf>
    <xf numFmtId="0" fontId="32" fillId="28" borderId="10" applyNumberFormat="0" applyProtection="0">
      <alignment horizontal="left" vertical="center" indent="1" justifyLastLine="1"/>
    </xf>
    <xf numFmtId="0" fontId="32" fillId="32" borderId="10" applyNumberFormat="0" applyProtection="0">
      <alignment horizontal="left" vertical="center" indent="1" justifyLastLine="1"/>
    </xf>
    <xf numFmtId="0" fontId="32" fillId="5" borderId="10" applyNumberFormat="0" applyProtection="0">
      <alignment horizontal="left" vertical="center" indent="1" justifyLastLine="1"/>
    </xf>
    <xf numFmtId="0" fontId="32" fillId="33" borderId="10" applyNumberFormat="0" applyProtection="0">
      <alignment horizontal="left" vertical="center" indent="1" justifyLastLine="1"/>
    </xf>
    <xf numFmtId="0" fontId="35" fillId="34" borderId="11" applyBorder="0"/>
    <xf numFmtId="4" fontId="32" fillId="0" borderId="10" applyNumberFormat="0" applyProtection="0">
      <alignment horizontal="right" vertical="center"/>
    </xf>
    <xf numFmtId="4" fontId="32" fillId="30" borderId="10" applyNumberFormat="0" applyProtection="0">
      <alignment horizontal="left" vertical="center" indent="1" justifyLastLine="1"/>
    </xf>
    <xf numFmtId="0" fontId="31" fillId="37" borderId="0"/>
    <xf numFmtId="0" fontId="42" fillId="41" borderId="0" applyNumberFormat="0" applyBorder="0" applyAlignment="0" applyProtection="0"/>
    <xf numFmtId="0" fontId="42" fillId="42" borderId="0" applyNumberFormat="0" applyBorder="0" applyAlignment="0" applyProtection="0"/>
    <xf numFmtId="0" fontId="41" fillId="43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1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1" fillId="49" borderId="0" applyNumberFormat="0" applyBorder="0" applyAlignment="0" applyProtection="0"/>
    <xf numFmtId="0" fontId="42" fillId="44" borderId="0" applyNumberFormat="0" applyBorder="0" applyAlignment="0" applyProtection="0"/>
    <xf numFmtId="0" fontId="42" fillId="50" borderId="0" applyNumberFormat="0" applyBorder="0" applyAlignment="0" applyProtection="0"/>
    <xf numFmtId="0" fontId="41" fillId="45" borderId="0" applyNumberFormat="0" applyBorder="0" applyAlignment="0" applyProtection="0"/>
    <xf numFmtId="0" fontId="42" fillId="51" borderId="0" applyNumberFormat="0" applyBorder="0" applyAlignment="0" applyProtection="0"/>
    <xf numFmtId="0" fontId="42" fillId="52" borderId="0" applyNumberFormat="0" applyBorder="0" applyAlignment="0" applyProtection="0"/>
    <xf numFmtId="0" fontId="41" fillId="43" borderId="0" applyNumberFormat="0" applyBorder="0" applyAlignment="0" applyProtection="0"/>
    <xf numFmtId="0" fontId="42" fillId="35" borderId="0" applyNumberFormat="0" applyBorder="0" applyAlignment="0" applyProtection="0"/>
    <xf numFmtId="0" fontId="42" fillId="53" borderId="0" applyNumberFormat="0" applyBorder="0" applyAlignment="0" applyProtection="0"/>
    <xf numFmtId="0" fontId="41" fillId="54" borderId="0" applyNumberFormat="0" applyBorder="0" applyAlignment="0" applyProtection="0"/>
    <xf numFmtId="0" fontId="43" fillId="55" borderId="0" applyNumberFormat="0" applyBorder="0" applyAlignment="0" applyProtection="0"/>
    <xf numFmtId="0" fontId="43" fillId="56" borderId="0" applyNumberFormat="0" applyBorder="0" applyAlignment="0" applyProtection="0"/>
    <xf numFmtId="0" fontId="43" fillId="57" borderId="0" applyNumberFormat="0" applyBorder="0" applyAlignment="0" applyProtection="0"/>
    <xf numFmtId="4" fontId="45" fillId="6" borderId="10" applyNumberFormat="0" applyProtection="0">
      <alignment vertical="center"/>
    </xf>
    <xf numFmtId="0" fontId="38" fillId="29" borderId="13" applyNumberFormat="0" applyProtection="0">
      <alignment horizontal="left" vertical="top" indent="1"/>
    </xf>
    <xf numFmtId="4" fontId="32" fillId="58" borderId="10" applyNumberFormat="0" applyProtection="0">
      <alignment horizontal="right" vertical="center"/>
    </xf>
    <xf numFmtId="4" fontId="32" fillId="59" borderId="10" applyNumberFormat="0" applyProtection="0">
      <alignment horizontal="right" vertical="center"/>
    </xf>
    <xf numFmtId="4" fontId="32" fillId="60" borderId="12" applyNumberFormat="0" applyProtection="0">
      <alignment horizontal="right" vertical="center"/>
    </xf>
    <xf numFmtId="4" fontId="32" fillId="40" borderId="10" applyNumberFormat="0" applyProtection="0">
      <alignment horizontal="right" vertical="center"/>
    </xf>
    <xf numFmtId="4" fontId="32" fillId="61" borderId="10" applyNumberFormat="0" applyProtection="0">
      <alignment horizontal="right" vertical="center"/>
    </xf>
    <xf numFmtId="4" fontId="32" fillId="62" borderId="10" applyNumberFormat="0" applyProtection="0">
      <alignment horizontal="right" vertical="center"/>
    </xf>
    <xf numFmtId="4" fontId="32" fillId="39" borderId="10" applyNumberFormat="0" applyProtection="0">
      <alignment horizontal="right" vertical="center"/>
    </xf>
    <xf numFmtId="4" fontId="32" fillId="38" borderId="10" applyNumberFormat="0" applyProtection="0">
      <alignment horizontal="right" vertical="center"/>
    </xf>
    <xf numFmtId="4" fontId="32" fillId="63" borderId="10" applyNumberFormat="0" applyProtection="0">
      <alignment horizontal="right" vertical="center"/>
    </xf>
    <xf numFmtId="4" fontId="32" fillId="64" borderId="12" applyNumberFormat="0" applyProtection="0">
      <alignment horizontal="left" vertical="center" indent="1" justifyLastLine="1"/>
    </xf>
    <xf numFmtId="4" fontId="27" fillId="34" borderId="12" applyNumberFormat="0" applyProtection="0">
      <alignment horizontal="left" vertical="center" indent="1" justifyLastLine="1"/>
    </xf>
    <xf numFmtId="4" fontId="27" fillId="34" borderId="12" applyNumberFormat="0" applyProtection="0">
      <alignment horizontal="left" vertical="center" indent="1" justifyLastLine="1"/>
    </xf>
    <xf numFmtId="4" fontId="32" fillId="33" borderId="12" applyNumberFormat="0" applyProtection="0">
      <alignment horizontal="left" vertical="center" indent="1" justifyLastLine="1"/>
    </xf>
    <xf numFmtId="4" fontId="32" fillId="31" borderId="12" applyNumberFormat="0" applyProtection="0">
      <alignment horizontal="left" vertical="center" indent="1" justifyLastLine="1"/>
    </xf>
    <xf numFmtId="0" fontId="32" fillId="34" borderId="13" applyNumberFormat="0" applyProtection="0">
      <alignment horizontal="left" vertical="top" indent="1"/>
    </xf>
    <xf numFmtId="0" fontId="32" fillId="31" borderId="13" applyNumberFormat="0" applyProtection="0">
      <alignment horizontal="left" vertical="top" indent="1"/>
    </xf>
    <xf numFmtId="0" fontId="32" fillId="5" borderId="13" applyNumberFormat="0" applyProtection="0">
      <alignment horizontal="left" vertical="top" indent="1"/>
    </xf>
    <xf numFmtId="0" fontId="32" fillId="33" borderId="13" applyNumberFormat="0" applyProtection="0">
      <alignment horizontal="left" vertical="top" indent="1"/>
    </xf>
    <xf numFmtId="0" fontId="32" fillId="65" borderId="14" applyNumberFormat="0">
      <protection locked="0"/>
    </xf>
    <xf numFmtId="4" fontId="37" fillId="66" borderId="13" applyNumberFormat="0" applyProtection="0">
      <alignment vertical="center"/>
    </xf>
    <xf numFmtId="4" fontId="46" fillId="0" borderId="5" applyNumberFormat="0" applyProtection="0">
      <alignment vertical="center"/>
    </xf>
    <xf numFmtId="4" fontId="37" fillId="28" borderId="13" applyNumberFormat="0" applyProtection="0">
      <alignment horizontal="left" vertical="center" indent="1"/>
    </xf>
    <xf numFmtId="0" fontId="37" fillId="66" borderId="13" applyNumberFormat="0" applyProtection="0">
      <alignment horizontal="left" vertical="top" indent="1"/>
    </xf>
    <xf numFmtId="4" fontId="45" fillId="36" borderId="10" applyNumberFormat="0" applyProtection="0">
      <alignment horizontal="right" vertical="center"/>
    </xf>
    <xf numFmtId="0" fontId="37" fillId="31" borderId="13" applyNumberFormat="0" applyProtection="0">
      <alignment horizontal="left" vertical="top" indent="1"/>
    </xf>
    <xf numFmtId="4" fontId="39" fillId="67" borderId="12" applyNumberFormat="0" applyProtection="0">
      <alignment horizontal="left" vertical="center" indent="1" justifyLastLine="1"/>
    </xf>
    <xf numFmtId="0" fontId="46" fillId="0" borderId="5"/>
    <xf numFmtId="4" fontId="40" fillId="65" borderId="10" applyNumberFormat="0" applyProtection="0">
      <alignment horizontal="right" vertical="center"/>
    </xf>
    <xf numFmtId="0" fontId="44" fillId="0" borderId="0" applyNumberFormat="0" applyFill="0" applyBorder="0" applyAlignment="0" applyProtection="0"/>
    <xf numFmtId="0" fontId="47" fillId="0" borderId="0"/>
    <xf numFmtId="0" fontId="32" fillId="28" borderId="10" applyNumberFormat="0" applyProtection="0">
      <alignment horizontal="left" vertical="center" indent="1"/>
    </xf>
    <xf numFmtId="0" fontId="48" fillId="0" borderId="9" applyNumberFormat="0" applyFill="0" applyAlignment="0" applyProtection="0"/>
    <xf numFmtId="0" fontId="31" fillId="37" borderId="0"/>
    <xf numFmtId="4" fontId="16" fillId="6" borderId="6" applyNumberFormat="0" applyProtection="0">
      <alignment vertical="center"/>
    </xf>
    <xf numFmtId="4" fontId="24" fillId="6" borderId="6" applyNumberFormat="0" applyProtection="0">
      <alignment vertical="center"/>
    </xf>
    <xf numFmtId="4" fontId="16" fillId="6" borderId="6" applyNumberFormat="0" applyProtection="0">
      <alignment horizontal="left" vertical="center" indent="1"/>
    </xf>
    <xf numFmtId="4" fontId="16" fillId="6" borderId="6" applyNumberFormat="0" applyProtection="0">
      <alignment horizontal="left" vertical="center" indent="1"/>
    </xf>
    <xf numFmtId="0" fontId="5" fillId="5" borderId="6" applyNumberFormat="0" applyProtection="0">
      <alignment horizontal="left" vertical="center" indent="1"/>
    </xf>
    <xf numFmtId="4" fontId="16" fillId="9" borderId="6" applyNumberFormat="0" applyProtection="0">
      <alignment horizontal="right" vertical="center"/>
    </xf>
    <xf numFmtId="4" fontId="16" fillId="10" borderId="6" applyNumberFormat="0" applyProtection="0">
      <alignment horizontal="right" vertical="center"/>
    </xf>
    <xf numFmtId="4" fontId="16" fillId="11" borderId="6" applyNumberFormat="0" applyProtection="0">
      <alignment horizontal="right" vertical="center"/>
    </xf>
    <xf numFmtId="4" fontId="16" fillId="12" borderId="6" applyNumberFormat="0" applyProtection="0">
      <alignment horizontal="right" vertical="center"/>
    </xf>
    <xf numFmtId="4" fontId="16" fillId="13" borderId="6" applyNumberFormat="0" applyProtection="0">
      <alignment horizontal="right" vertical="center"/>
    </xf>
    <xf numFmtId="4" fontId="16" fillId="14" borderId="6" applyNumberFormat="0" applyProtection="0">
      <alignment horizontal="right" vertical="center"/>
    </xf>
    <xf numFmtId="4" fontId="16" fillId="15" borderId="6" applyNumberFormat="0" applyProtection="0">
      <alignment horizontal="right" vertical="center"/>
    </xf>
    <xf numFmtId="4" fontId="16" fillId="16" borderId="6" applyNumberFormat="0" applyProtection="0">
      <alignment horizontal="right" vertical="center"/>
    </xf>
    <xf numFmtId="4" fontId="16" fillId="17" borderId="6" applyNumberFormat="0" applyProtection="0">
      <alignment horizontal="right" vertical="center"/>
    </xf>
    <xf numFmtId="4" fontId="21" fillId="18" borderId="6" applyNumberFormat="0" applyProtection="0">
      <alignment horizontal="left" vertical="center" indent="1"/>
    </xf>
    <xf numFmtId="4" fontId="16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0" fontId="17" fillId="5" borderId="6" applyNumberFormat="0" applyProtection="0">
      <alignment horizontal="center" vertical="center"/>
    </xf>
    <xf numFmtId="4" fontId="9" fillId="19" borderId="6" applyNumberFormat="0" applyProtection="0">
      <alignment horizontal="left" vertical="center" indent="1"/>
    </xf>
    <xf numFmtId="4" fontId="9" fillId="7" borderId="6" applyNumberFormat="0" applyProtection="0">
      <alignment horizontal="left" vertical="center" indent="1"/>
    </xf>
    <xf numFmtId="0" fontId="10" fillId="7" borderId="6" applyNumberFormat="0" applyProtection="0">
      <alignment horizontal="left" vertical="center" wrapText="1" indent="1"/>
    </xf>
    <xf numFmtId="0" fontId="10" fillId="7" borderId="6" applyNumberFormat="0" applyProtection="0">
      <alignment horizontal="left" vertical="center" indent="1"/>
    </xf>
    <xf numFmtId="0" fontId="10" fillId="21" borderId="6" applyNumberFormat="0" applyProtection="0">
      <alignment horizontal="left" vertical="center" wrapText="1" indent="1"/>
    </xf>
    <xf numFmtId="0" fontId="10" fillId="21" borderId="6" applyNumberFormat="0" applyProtection="0">
      <alignment horizontal="left" vertical="center" indent="1"/>
    </xf>
    <xf numFmtId="0" fontId="10" fillId="22" borderId="6" applyNumberFormat="0" applyProtection="0">
      <alignment horizontal="left" vertical="center" wrapText="1" indent="1"/>
    </xf>
    <xf numFmtId="0" fontId="10" fillId="22" borderId="6" applyNumberFormat="0" applyProtection="0">
      <alignment horizontal="left" vertical="center" indent="1"/>
    </xf>
    <xf numFmtId="0" fontId="10" fillId="23" borderId="6" applyNumberFormat="0" applyProtection="0">
      <alignment horizontal="left" vertical="center" wrapText="1" indent="1"/>
    </xf>
    <xf numFmtId="0" fontId="10" fillId="23" borderId="6" applyNumberFormat="0" applyProtection="0">
      <alignment horizontal="left" vertical="center" indent="1"/>
    </xf>
    <xf numFmtId="0" fontId="10" fillId="0" borderId="0"/>
    <xf numFmtId="4" fontId="16" fillId="8" borderId="6" applyNumberFormat="0" applyProtection="0">
      <alignment vertical="center"/>
    </xf>
    <xf numFmtId="4" fontId="24" fillId="8" borderId="6" applyNumberFormat="0" applyProtection="0">
      <alignment vertical="center"/>
    </xf>
    <xf numFmtId="4" fontId="16" fillId="8" borderId="6" applyNumberFormat="0" applyProtection="0">
      <alignment horizontal="left" vertical="center" indent="1"/>
    </xf>
    <xf numFmtId="4" fontId="16" fillId="8" borderId="6" applyNumberFormat="0" applyProtection="0">
      <alignment horizontal="left" vertical="center" indent="1"/>
    </xf>
    <xf numFmtId="4" fontId="16" fillId="19" borderId="6" applyNumberFormat="0" applyProtection="0">
      <alignment horizontal="right" vertical="center"/>
    </xf>
    <xf numFmtId="4" fontId="24" fillId="19" borderId="6" applyNumberFormat="0" applyProtection="0">
      <alignment horizontal="right" vertical="center"/>
    </xf>
    <xf numFmtId="0" fontId="10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26" fillId="0" borderId="0" applyNumberFormat="0" applyProtection="0"/>
    <xf numFmtId="4" fontId="25" fillId="19" borderId="6" applyNumberFormat="0" applyProtection="0">
      <alignment horizontal="right" vertical="center"/>
    </xf>
    <xf numFmtId="0" fontId="31" fillId="37" borderId="0"/>
    <xf numFmtId="4" fontId="32" fillId="6" borderId="10" applyNumberFormat="0" applyProtection="0">
      <alignment horizontal="left" vertical="center" indent="1"/>
    </xf>
    <xf numFmtId="4" fontId="32" fillId="30" borderId="10" applyNumberFormat="0" applyProtection="0">
      <alignment horizontal="left" vertical="center" indent="1"/>
    </xf>
    <xf numFmtId="4" fontId="32" fillId="64" borderId="12" applyNumberFormat="0" applyProtection="0">
      <alignment horizontal="left" vertical="center" indent="1"/>
    </xf>
    <xf numFmtId="4" fontId="27" fillId="34" borderId="12" applyNumberFormat="0" applyProtection="0">
      <alignment horizontal="left" vertical="center" indent="1"/>
    </xf>
    <xf numFmtId="4" fontId="27" fillId="34" borderId="12" applyNumberFormat="0" applyProtection="0">
      <alignment horizontal="left" vertical="center" indent="1"/>
    </xf>
    <xf numFmtId="0" fontId="32" fillId="33" borderId="10" applyNumberFormat="0" applyProtection="0">
      <alignment horizontal="left" vertical="center" indent="1"/>
    </xf>
    <xf numFmtId="4" fontId="45" fillId="8" borderId="2" applyNumberFormat="0" applyProtection="0">
      <alignment vertical="center"/>
    </xf>
    <xf numFmtId="4" fontId="32" fillId="30" borderId="10" applyNumberFormat="0" applyProtection="0">
      <alignment horizontal="left" vertical="center" indent="1"/>
    </xf>
    <xf numFmtId="4" fontId="39" fillId="67" borderId="12" applyNumberFormat="0" applyProtection="0">
      <alignment horizontal="left" vertical="center" indent="1"/>
    </xf>
    <xf numFmtId="4" fontId="32" fillId="33" borderId="12" applyNumberFormat="0" applyProtection="0">
      <alignment horizontal="left" vertical="center" indent="1"/>
    </xf>
    <xf numFmtId="4" fontId="32" fillId="31" borderId="12" applyNumberFormat="0" applyProtection="0">
      <alignment horizontal="left" vertical="center" indent="1"/>
    </xf>
    <xf numFmtId="0" fontId="32" fillId="32" borderId="10" applyNumberFormat="0" applyProtection="0">
      <alignment horizontal="left" vertical="center" indent="1"/>
    </xf>
    <xf numFmtId="0" fontId="32" fillId="5" borderId="10" applyNumberFormat="0" applyProtection="0">
      <alignment horizontal="left" vertical="center" indent="1"/>
    </xf>
    <xf numFmtId="0" fontId="32" fillId="68" borderId="2"/>
    <xf numFmtId="0" fontId="10" fillId="0" borderId="0"/>
  </cellStyleXfs>
  <cellXfs count="194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 wrapText="1"/>
    </xf>
    <xf numFmtId="3" fontId="8" fillId="0" borderId="0" xfId="1" applyNumberFormat="1" applyFont="1" applyAlignment="1">
      <alignment horizontal="center" vertical="center" wrapText="1"/>
    </xf>
    <xf numFmtId="4" fontId="9" fillId="0" borderId="0" xfId="1" applyNumberFormat="1" applyFont="1"/>
    <xf numFmtId="4" fontId="0" fillId="0" borderId="0" xfId="0" applyNumberFormat="1" applyFill="1"/>
    <xf numFmtId="3" fontId="0" fillId="0" borderId="0" xfId="0" applyNumberFormat="1" applyFill="1"/>
    <xf numFmtId="0" fontId="11" fillId="0" borderId="0" xfId="0" applyFont="1" applyFill="1"/>
    <xf numFmtId="0" fontId="11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wrapText="1"/>
    </xf>
    <xf numFmtId="4" fontId="11" fillId="0" borderId="0" xfId="0" applyNumberFormat="1" applyFont="1" applyFill="1"/>
    <xf numFmtId="3" fontId="11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4" fillId="0" borderId="0" xfId="14" applyFont="1" applyFill="1" applyAlignment="1">
      <alignment horizontal="center" vertical="center" wrapText="1"/>
    </xf>
    <xf numFmtId="0" fontId="20" fillId="0" borderId="0" xfId="10" quotePrefix="1" applyFont="1" applyFill="1" applyBorder="1">
      <alignment horizontal="left" vertical="center" wrapText="1"/>
    </xf>
    <xf numFmtId="0" fontId="20" fillId="0" borderId="0" xfId="10" quotePrefix="1" applyFont="1" applyFill="1" applyBorder="1" applyAlignment="1">
      <alignment horizontal="left" vertical="center" wrapText="1" indent="6"/>
    </xf>
    <xf numFmtId="0" fontId="4" fillId="0" borderId="0" xfId="14" applyFont="1" applyFill="1" applyAlignment="1">
      <alignment horizontal="center" vertical="center" wrapText="1"/>
    </xf>
    <xf numFmtId="0" fontId="20" fillId="0" borderId="0" xfId="10" quotePrefix="1" applyFont="1" applyFill="1" applyBorder="1">
      <alignment horizontal="left" vertical="center" wrapText="1"/>
    </xf>
    <xf numFmtId="0" fontId="20" fillId="0" borderId="0" xfId="10" quotePrefix="1" applyFont="1" applyFill="1" applyBorder="1" applyAlignment="1">
      <alignment horizontal="left" vertical="center" wrapText="1" indent="8"/>
    </xf>
    <xf numFmtId="4" fontId="12" fillId="4" borderId="7" xfId="2" applyNumberFormat="1" applyFont="1" applyFill="1" applyBorder="1" applyAlignment="1">
      <alignment horizontal="center" vertical="center" wrapText="1" justifyLastLine="1"/>
    </xf>
    <xf numFmtId="0" fontId="22" fillId="0" borderId="0" xfId="12" applyFont="1" applyFill="1" applyBorder="1"/>
    <xf numFmtId="0" fontId="15" fillId="0" borderId="0" xfId="6" quotePrefix="1" applyFont="1" applyFill="1" applyBorder="1" applyAlignment="1">
      <alignment horizontal="left" vertical="center" wrapText="1" indent="2" justifyLastLine="1"/>
    </xf>
    <xf numFmtId="4" fontId="21" fillId="0" borderId="0" xfId="3" applyNumberFormat="1" applyFont="1" applyFill="1" applyBorder="1">
      <alignment vertical="center"/>
    </xf>
    <xf numFmtId="3" fontId="21" fillId="0" borderId="0" xfId="3" applyNumberFormat="1" applyFont="1" applyFill="1" applyBorder="1">
      <alignment vertical="center"/>
    </xf>
    <xf numFmtId="0" fontId="23" fillId="0" borderId="0" xfId="12"/>
    <xf numFmtId="0" fontId="11" fillId="0" borderId="0" xfId="12" applyFont="1" applyFill="1" applyAlignment="1">
      <alignment horizontal="center" vertical="center"/>
    </xf>
    <xf numFmtId="0" fontId="14" fillId="0" borderId="0" xfId="12" applyFont="1" applyFill="1" applyAlignment="1">
      <alignment horizontal="center" vertical="center"/>
    </xf>
    <xf numFmtId="0" fontId="23" fillId="0" borderId="0" xfId="12" applyFill="1"/>
    <xf numFmtId="0" fontId="15" fillId="0" borderId="0" xfId="7" quotePrefix="1" applyFont="1" applyFill="1" applyBorder="1" applyAlignment="1">
      <alignment horizontal="left" vertical="center" wrapText="1" indent="3"/>
    </xf>
    <xf numFmtId="0" fontId="15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9" fillId="0" borderId="0" xfId="14" applyFont="1" applyFill="1" applyAlignment="1">
      <alignment vertical="center" wrapText="1"/>
    </xf>
    <xf numFmtId="0" fontId="15" fillId="0" borderId="0" xfId="7" quotePrefix="1" applyFont="1" applyFill="1" applyBorder="1">
      <alignment horizontal="left" vertical="center" wrapText="1"/>
    </xf>
    <xf numFmtId="4" fontId="19" fillId="0" borderId="0" xfId="8" applyNumberFormat="1" applyFont="1" applyFill="1" applyBorder="1">
      <alignment horizontal="right" vertical="center"/>
    </xf>
    <xf numFmtId="3" fontId="19" fillId="0" borderId="0" xfId="8" applyNumberFormat="1" applyFont="1" applyFill="1" applyBorder="1">
      <alignment horizontal="right" vertical="center"/>
    </xf>
    <xf numFmtId="4" fontId="18" fillId="0" borderId="0" xfId="8" applyNumberFormat="1" applyFont="1" applyFill="1" applyBorder="1">
      <alignment horizontal="right" vertical="center"/>
    </xf>
    <xf numFmtId="3" fontId="18" fillId="0" borderId="0" xfId="8" applyNumberFormat="1" applyFont="1" applyFill="1" applyBorder="1">
      <alignment horizontal="right" vertical="center"/>
    </xf>
    <xf numFmtId="0" fontId="20" fillId="0" borderId="0" xfId="12" applyFont="1" applyFill="1" applyBorder="1"/>
    <xf numFmtId="0" fontId="20" fillId="0" borderId="0" xfId="9" quotePrefix="1" applyFont="1" applyFill="1" applyBorder="1" applyAlignment="1">
      <alignment horizontal="left" vertical="center" wrapText="1" indent="4"/>
    </xf>
    <xf numFmtId="0" fontId="20" fillId="0" borderId="0" xfId="9" quotePrefix="1" applyFont="1" applyFill="1" applyBorder="1">
      <alignment horizontal="left" vertical="center" wrapText="1"/>
    </xf>
    <xf numFmtId="4" fontId="12" fillId="4" borderId="7" xfId="2" applyNumberFormat="1" applyFont="1" applyFill="1" applyBorder="1" applyAlignment="1">
      <alignment horizontal="center" vertical="center" wrapText="1" justifyLastLine="1"/>
    </xf>
    <xf numFmtId="1" fontId="13" fillId="4" borderId="4" xfId="12" applyNumberFormat="1" applyFont="1" applyFill="1" applyBorder="1" applyAlignment="1">
      <alignment horizontal="center" vertical="center"/>
    </xf>
    <xf numFmtId="0" fontId="23" fillId="0" borderId="0" xfId="12" applyFill="1" applyBorder="1"/>
    <xf numFmtId="0" fontId="14" fillId="0" borderId="0" xfId="12" applyFont="1" applyFill="1" applyBorder="1" applyAlignment="1">
      <alignment horizontal="center" vertical="center"/>
    </xf>
    <xf numFmtId="0" fontId="15" fillId="0" borderId="0" xfId="12" applyFont="1" applyFill="1" applyBorder="1"/>
    <xf numFmtId="0" fontId="5" fillId="0" borderId="0" xfId="12" applyFont="1" applyFill="1" applyBorder="1"/>
    <xf numFmtId="4" fontId="18" fillId="0" borderId="0" xfId="8" applyNumberFormat="1" applyFont="1" applyFill="1" applyBorder="1">
      <alignment horizontal="right" vertical="center"/>
    </xf>
    <xf numFmtId="3" fontId="18" fillId="0" borderId="0" xfId="8" applyNumberFormat="1" applyFont="1" applyFill="1" applyBorder="1">
      <alignment horizontal="right" vertical="center"/>
    </xf>
    <xf numFmtId="0" fontId="10" fillId="0" borderId="0" xfId="12" applyFont="1" applyFill="1" applyBorder="1"/>
    <xf numFmtId="0" fontId="20" fillId="0" borderId="0" xfId="12" applyFont="1" applyFill="1" applyBorder="1"/>
    <xf numFmtId="0" fontId="20" fillId="0" borderId="0" xfId="9" quotePrefix="1" applyFont="1" applyFill="1" applyBorder="1" applyAlignment="1">
      <alignment horizontal="left" vertical="center" wrapText="1" indent="4"/>
    </xf>
    <xf numFmtId="0" fontId="20" fillId="0" borderId="0" xfId="9" quotePrefix="1" applyFont="1" applyFill="1" applyBorder="1">
      <alignment horizontal="left" vertical="center" wrapText="1"/>
    </xf>
    <xf numFmtId="0" fontId="5" fillId="0" borderId="0" xfId="2" quotePrefix="1" applyNumberFormat="1" applyFill="1" applyBorder="1">
      <alignment horizontal="left" vertical="center" indent="1"/>
    </xf>
    <xf numFmtId="0" fontId="17" fillId="0" borderId="0" xfId="5" quotePrefix="1" applyFill="1" applyBorder="1">
      <alignment horizontal="center" vertical="center"/>
    </xf>
    <xf numFmtId="0" fontId="23" fillId="0" borderId="0" xfId="12" applyFill="1" applyBorder="1"/>
    <xf numFmtId="4" fontId="7" fillId="0" borderId="0" xfId="3" applyNumberFormat="1" applyFont="1" applyFill="1" applyBorder="1">
      <alignment vertical="center"/>
    </xf>
    <xf numFmtId="0" fontId="20" fillId="0" borderId="0" xfId="9" quotePrefix="1" applyFont="1" applyFill="1" applyBorder="1">
      <alignment horizontal="left" vertical="center" wrapText="1"/>
    </xf>
    <xf numFmtId="4" fontId="12" fillId="4" borderId="7" xfId="2" applyNumberFormat="1" applyFont="1" applyFill="1" applyBorder="1" applyAlignment="1">
      <alignment horizontal="center" vertical="center" wrapText="1" justifyLastLine="1"/>
    </xf>
    <xf numFmtId="0" fontId="11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20" fillId="0" borderId="0" xfId="10" quotePrefix="1" applyFont="1" applyFill="1" applyBorder="1">
      <alignment horizontal="left" vertical="center" wrapText="1"/>
    </xf>
    <xf numFmtId="0" fontId="20" fillId="0" borderId="0" xfId="10" quotePrefix="1" applyFont="1" applyFill="1" applyBorder="1" applyAlignment="1">
      <alignment horizontal="left" vertical="center" wrapText="1" indent="6"/>
    </xf>
    <xf numFmtId="0" fontId="18" fillId="0" borderId="0" xfId="8" applyNumberFormat="1" applyFont="1" applyFill="1" applyBorder="1">
      <alignment horizontal="right" vertical="center"/>
    </xf>
    <xf numFmtId="4" fontId="18" fillId="0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18" fillId="24" borderId="0" xfId="8" applyNumberFormat="1" applyFont="1" applyFill="1" applyBorder="1">
      <alignment horizontal="right" vertical="center"/>
    </xf>
    <xf numFmtId="0" fontId="20" fillId="24" borderId="0" xfId="10" quotePrefix="1" applyFont="1" applyFill="1" applyBorder="1" applyAlignment="1">
      <alignment horizontal="left" vertical="center" wrapText="1" indent="5"/>
    </xf>
    <xf numFmtId="0" fontId="20" fillId="24" borderId="0" xfId="10" quotePrefix="1" applyFont="1" applyFill="1" applyBorder="1">
      <alignment horizontal="left" vertical="center" wrapText="1"/>
    </xf>
    <xf numFmtId="0" fontId="20" fillId="24" borderId="0" xfId="9" quotePrefix="1" applyFont="1" applyFill="1" applyBorder="1" applyAlignment="1">
      <alignment horizontal="left" vertical="center" wrapText="1" indent="4"/>
    </xf>
    <xf numFmtId="0" fontId="20" fillId="24" borderId="0" xfId="9" quotePrefix="1" applyFont="1" applyFill="1" applyBorder="1">
      <alignment horizontal="left" vertical="center" wrapText="1"/>
    </xf>
    <xf numFmtId="0" fontId="15" fillId="24" borderId="0" xfId="7" quotePrefix="1" applyFont="1" applyFill="1" applyBorder="1" applyAlignment="1">
      <alignment horizontal="left" vertical="center" wrapText="1" indent="3"/>
    </xf>
    <xf numFmtId="0" fontId="15" fillId="24" borderId="0" xfId="7" quotePrefix="1" applyFont="1" applyFill="1" applyBorder="1">
      <alignment horizontal="left" vertical="center" wrapText="1"/>
    </xf>
    <xf numFmtId="4" fontId="19" fillId="24" borderId="0" xfId="8" applyNumberFormat="1" applyFont="1" applyFill="1" applyBorder="1">
      <alignment horizontal="right" vertical="center"/>
    </xf>
    <xf numFmtId="3" fontId="19" fillId="24" borderId="0" xfId="8" applyNumberFormat="1" applyFont="1" applyFill="1" applyBorder="1">
      <alignment horizontal="right" vertical="center"/>
    </xf>
    <xf numFmtId="4" fontId="21" fillId="25" borderId="0" xfId="3" applyNumberFormat="1" applyFont="1" applyFill="1" applyBorder="1">
      <alignment vertical="center"/>
    </xf>
    <xf numFmtId="0" fontId="15" fillId="25" borderId="0" xfId="7" quotePrefix="1" applyFont="1" applyFill="1" applyBorder="1" applyAlignment="1">
      <alignment horizontal="left" vertical="center" wrapText="1" indent="3"/>
    </xf>
    <xf numFmtId="0" fontId="15" fillId="25" borderId="0" xfId="7" quotePrefix="1" applyFont="1" applyFill="1" applyBorder="1">
      <alignment horizontal="left" vertical="center" wrapText="1"/>
    </xf>
    <xf numFmtId="4" fontId="19" fillId="25" borderId="0" xfId="8" applyNumberFormat="1" applyFont="1" applyFill="1" applyBorder="1">
      <alignment horizontal="right" vertical="center"/>
    </xf>
    <xf numFmtId="3" fontId="19" fillId="25" borderId="0" xfId="8" applyNumberFormat="1" applyFont="1" applyFill="1" applyBorder="1">
      <alignment horizontal="right" vertical="center"/>
    </xf>
    <xf numFmtId="4" fontId="7" fillId="25" borderId="0" xfId="3" applyNumberFormat="1" applyFont="1" applyFill="1" applyBorder="1">
      <alignment vertical="center"/>
    </xf>
    <xf numFmtId="0" fontId="14" fillId="25" borderId="0" xfId="12" applyFont="1" applyFill="1" applyBorder="1" applyAlignment="1">
      <alignment horizontal="center" vertical="center"/>
    </xf>
    <xf numFmtId="3" fontId="15" fillId="25" borderId="0" xfId="12" applyNumberFormat="1" applyFont="1" applyFill="1" applyBorder="1" applyAlignment="1">
      <alignment vertical="top" wrapText="1" justifyLastLine="1"/>
    </xf>
    <xf numFmtId="43" fontId="18" fillId="24" borderId="0" xfId="45" applyFont="1" applyFill="1" applyBorder="1" applyAlignment="1">
      <alignment horizontal="right" vertical="center"/>
    </xf>
    <xf numFmtId="4" fontId="29" fillId="24" borderId="0" xfId="8" applyNumberFormat="1" applyFont="1" applyFill="1" applyBorder="1">
      <alignment horizontal="right" vertical="center"/>
    </xf>
    <xf numFmtId="4" fontId="14" fillId="0" borderId="0" xfId="0" applyNumberFormat="1" applyFont="1" applyFill="1" applyAlignment="1">
      <alignment horizontal="center" vertical="center"/>
    </xf>
    <xf numFmtId="43" fontId="18" fillId="0" borderId="0" xfId="45" applyFont="1" applyFill="1" applyBorder="1" applyAlignment="1">
      <alignment horizontal="right" vertical="center"/>
    </xf>
    <xf numFmtId="4" fontId="20" fillId="0" borderId="0" xfId="0" applyNumberFormat="1" applyFont="1" applyFill="1"/>
    <xf numFmtId="43" fontId="19" fillId="25" borderId="0" xfId="45" applyFont="1" applyFill="1" applyBorder="1" applyAlignment="1">
      <alignment horizontal="right" vertical="center"/>
    </xf>
    <xf numFmtId="0" fontId="19" fillId="0" borderId="0" xfId="14" applyFont="1" applyFill="1" applyAlignment="1">
      <alignment horizontal="center" vertical="center" wrapText="1"/>
    </xf>
    <xf numFmtId="0" fontId="18" fillId="0" borderId="0" xfId="14" applyFont="1" applyFill="1" applyAlignment="1">
      <alignment horizontal="center" vertical="center" wrapText="1"/>
    </xf>
    <xf numFmtId="4" fontId="18" fillId="0" borderId="0" xfId="14" applyNumberFormat="1" applyFont="1" applyFill="1" applyAlignment="1">
      <alignment horizontal="center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4" fontId="20" fillId="4" borderId="7" xfId="2" applyNumberFormat="1" applyFont="1" applyFill="1" applyBorder="1" applyAlignment="1">
      <alignment horizontal="center" vertical="center" wrapText="1" justifyLastLine="1"/>
    </xf>
    <xf numFmtId="1" fontId="15" fillId="4" borderId="4" xfId="12" applyNumberFormat="1" applyFont="1" applyFill="1" applyBorder="1" applyAlignment="1">
      <alignment horizontal="center" vertical="center"/>
    </xf>
    <xf numFmtId="1" fontId="20" fillId="4" borderId="4" xfId="12" applyNumberFormat="1" applyFont="1" applyFill="1" applyBorder="1" applyAlignment="1">
      <alignment horizontal="center" vertical="center"/>
    </xf>
    <xf numFmtId="0" fontId="49" fillId="0" borderId="0" xfId="5" quotePrefix="1" applyFont="1" applyFill="1" applyBorder="1">
      <alignment horizontal="center" vertical="center"/>
    </xf>
    <xf numFmtId="0" fontId="50" fillId="0" borderId="0" xfId="5" quotePrefix="1" applyFont="1" applyFill="1" applyBorder="1">
      <alignment horizontal="center" vertical="center"/>
    </xf>
    <xf numFmtId="4" fontId="18" fillId="25" borderId="0" xfId="3" applyNumberFormat="1" applyFont="1" applyFill="1" applyBorder="1">
      <alignment vertical="center"/>
    </xf>
    <xf numFmtId="4" fontId="18" fillId="24" borderId="0" xfId="3" applyNumberFormat="1" applyFont="1" applyFill="1" applyBorder="1">
      <alignment vertical="center"/>
    </xf>
    <xf numFmtId="3" fontId="20" fillId="0" borderId="0" xfId="0" applyNumberFormat="1" applyFont="1" applyFill="1"/>
    <xf numFmtId="0" fontId="51" fillId="0" borderId="0" xfId="14" applyFont="1" applyFill="1" applyAlignment="1">
      <alignment horizontal="center" vertical="center" wrapText="1"/>
    </xf>
    <xf numFmtId="1" fontId="51" fillId="4" borderId="4" xfId="12" applyNumberFormat="1" applyFont="1" applyFill="1" applyBorder="1" applyAlignment="1">
      <alignment horizontal="center" vertical="center"/>
    </xf>
    <xf numFmtId="0" fontId="51" fillId="0" borderId="0" xfId="5" quotePrefix="1" applyFont="1" applyFill="1" applyBorder="1">
      <alignment horizontal="center" vertical="center"/>
    </xf>
    <xf numFmtId="4" fontId="52" fillId="24" borderId="0" xfId="8" applyNumberFormat="1" applyFont="1" applyFill="1" applyBorder="1">
      <alignment horizontal="right" vertical="center"/>
    </xf>
    <xf numFmtId="4" fontId="52" fillId="0" borderId="0" xfId="0" applyNumberFormat="1" applyFont="1" applyFill="1"/>
    <xf numFmtId="0" fontId="14" fillId="26" borderId="15" xfId="12" applyFont="1" applyFill="1" applyBorder="1" applyAlignment="1">
      <alignment horizontal="center" vertical="center"/>
    </xf>
    <xf numFmtId="3" fontId="15" fillId="26" borderId="16" xfId="12" applyNumberFormat="1" applyFont="1" applyFill="1" applyBorder="1" applyAlignment="1">
      <alignment vertical="top" wrapText="1" justifyLastLine="1"/>
    </xf>
    <xf numFmtId="4" fontId="19" fillId="26" borderId="16" xfId="3" applyNumberFormat="1" applyFont="1" applyFill="1" applyBorder="1">
      <alignment vertical="center"/>
    </xf>
    <xf numFmtId="4" fontId="19" fillId="26" borderId="17" xfId="3" applyNumberFormat="1" applyFont="1" applyFill="1" applyBorder="1">
      <alignment vertical="center"/>
    </xf>
    <xf numFmtId="1" fontId="13" fillId="4" borderId="7" xfId="12" applyNumberFormat="1" applyFont="1" applyFill="1" applyBorder="1" applyAlignment="1">
      <alignment horizontal="center" vertical="center"/>
    </xf>
    <xf numFmtId="4" fontId="18" fillId="24" borderId="0" xfId="8" applyNumberFormat="1" applyFill="1" applyBorder="1">
      <alignment horizontal="right" vertical="center"/>
    </xf>
    <xf numFmtId="4" fontId="52" fillId="0" borderId="0" xfId="8" applyNumberFormat="1" applyFont="1" applyBorder="1">
      <alignment horizontal="right" vertical="center"/>
    </xf>
    <xf numFmtId="4" fontId="18" fillId="0" borderId="0" xfId="8" applyNumberFormat="1" applyBorder="1">
      <alignment horizontal="right" vertical="center"/>
    </xf>
    <xf numFmtId="0" fontId="52" fillId="0" borderId="0" xfId="8" applyNumberFormat="1" applyFont="1" applyBorder="1">
      <alignment horizontal="right" vertical="center"/>
    </xf>
    <xf numFmtId="0" fontId="18" fillId="0" borderId="0" xfId="8" applyNumberFormat="1" applyBorder="1">
      <alignment horizontal="right" vertical="center"/>
    </xf>
    <xf numFmtId="3" fontId="18" fillId="24" borderId="0" xfId="8" applyNumberFormat="1" applyFill="1" applyBorder="1">
      <alignment horizontal="right" vertical="center"/>
    </xf>
    <xf numFmtId="4" fontId="52" fillId="0" borderId="0" xfId="0" applyNumberFormat="1" applyFont="1"/>
    <xf numFmtId="3" fontId="20" fillId="0" borderId="0" xfId="0" applyNumberFormat="1" applyFont="1"/>
    <xf numFmtId="4" fontId="20" fillId="0" borderId="0" xfId="0" applyNumberFormat="1" applyFont="1"/>
    <xf numFmtId="164" fontId="18" fillId="24" borderId="0" xfId="8" applyNumberFormat="1" applyFill="1" applyBorder="1">
      <alignment horizontal="right" vertical="center"/>
    </xf>
    <xf numFmtId="3" fontId="18" fillId="0" borderId="0" xfId="8" applyNumberFormat="1" applyBorder="1">
      <alignment horizontal="right" vertical="center"/>
    </xf>
    <xf numFmtId="164" fontId="18" fillId="0" borderId="0" xfId="8" applyNumberFormat="1" applyBorder="1">
      <alignment horizontal="right" vertical="center"/>
    </xf>
    <xf numFmtId="3" fontId="11" fillId="0" borderId="0" xfId="0" applyNumberFormat="1" applyFont="1"/>
    <xf numFmtId="4" fontId="11" fillId="0" borderId="0" xfId="0" applyNumberFormat="1" applyFont="1"/>
    <xf numFmtId="0" fontId="14" fillId="69" borderId="15" xfId="12" applyFont="1" applyFill="1" applyBorder="1" applyAlignment="1">
      <alignment horizontal="center" vertical="center"/>
    </xf>
    <xf numFmtId="3" fontId="15" fillId="69" borderId="16" xfId="12" applyNumberFormat="1" applyFont="1" applyFill="1" applyBorder="1" applyAlignment="1">
      <alignment vertical="center" wrapText="1" justifyLastLine="1"/>
    </xf>
    <xf numFmtId="4" fontId="7" fillId="69" borderId="16" xfId="3" applyNumberFormat="1" applyFont="1" applyFill="1" applyBorder="1">
      <alignment vertical="center"/>
    </xf>
    <xf numFmtId="4" fontId="7" fillId="69" borderId="17" xfId="3" applyNumberFormat="1" applyFont="1" applyFill="1" applyBorder="1">
      <alignment vertical="center"/>
    </xf>
    <xf numFmtId="4" fontId="23" fillId="0" borderId="0" xfId="12" applyNumberFormat="1" applyFill="1" applyBorder="1"/>
    <xf numFmtId="3" fontId="18" fillId="0" borderId="0" xfId="45" applyNumberFormat="1" applyFont="1" applyBorder="1" applyAlignment="1">
      <alignment horizontal="right" vertical="center"/>
    </xf>
    <xf numFmtId="3" fontId="18" fillId="0" borderId="0" xfId="45" applyNumberFormat="1" applyFont="1" applyFill="1" applyBorder="1" applyAlignment="1">
      <alignment horizontal="right" vertical="center"/>
    </xf>
    <xf numFmtId="3" fontId="18" fillId="24" borderId="0" xfId="45" applyNumberFormat="1" applyFont="1" applyFill="1" applyBorder="1" applyAlignment="1">
      <alignment horizontal="right" vertical="center"/>
    </xf>
    <xf numFmtId="4" fontId="53" fillId="3" borderId="2" xfId="1" applyNumberFormat="1" applyFont="1" applyFill="1" applyBorder="1" applyAlignment="1">
      <alignment vertical="center"/>
    </xf>
    <xf numFmtId="4" fontId="54" fillId="0" borderId="1" xfId="1" applyNumberFormat="1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 wrapText="1"/>
    </xf>
    <xf numFmtId="4" fontId="55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56" fillId="2" borderId="2" xfId="1" applyNumberFormat="1" applyFont="1" applyFill="1" applyBorder="1" applyAlignment="1">
      <alignment horizontal="center" vertical="center" wrapText="1"/>
    </xf>
    <xf numFmtId="4" fontId="56" fillId="2" borderId="2" xfId="1" applyNumberFormat="1" applyFont="1" applyFill="1" applyBorder="1" applyAlignment="1">
      <alignment horizontal="center" vertical="center" wrapText="1"/>
    </xf>
    <xf numFmtId="4" fontId="10" fillId="0" borderId="2" xfId="1" applyNumberFormat="1" applyFont="1" applyFill="1" applyBorder="1" applyAlignment="1">
      <alignment vertical="center" wrapText="1"/>
    </xf>
    <xf numFmtId="3" fontId="10" fillId="0" borderId="2" xfId="1" applyNumberFormat="1" applyFont="1" applyFill="1" applyBorder="1" applyAlignment="1">
      <alignment vertical="center" wrapText="1"/>
    </xf>
    <xf numFmtId="4" fontId="10" fillId="0" borderId="2" xfId="1" applyNumberFormat="1" applyFont="1" applyFill="1" applyBorder="1" applyAlignment="1">
      <alignment horizontal="right" vertical="center" wrapText="1"/>
    </xf>
    <xf numFmtId="4" fontId="10" fillId="3" borderId="2" xfId="1" applyNumberFormat="1" applyFont="1" applyFill="1" applyBorder="1" applyAlignment="1">
      <alignment vertical="center"/>
    </xf>
    <xf numFmtId="3" fontId="10" fillId="3" borderId="2" xfId="1" applyNumberFormat="1" applyFont="1" applyFill="1" applyBorder="1" applyAlignment="1">
      <alignment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vertical="center"/>
    </xf>
    <xf numFmtId="4" fontId="10" fillId="3" borderId="2" xfId="1" applyNumberFormat="1" applyFont="1" applyFill="1" applyBorder="1" applyAlignment="1">
      <alignment vertical="center" wrapText="1"/>
    </xf>
    <xf numFmtId="3" fontId="10" fillId="3" borderId="2" xfId="1" applyNumberFormat="1" applyFont="1" applyFill="1" applyBorder="1" applyAlignment="1">
      <alignment vertical="center" wrapText="1"/>
    </xf>
    <xf numFmtId="4" fontId="9" fillId="2" borderId="2" xfId="1" applyNumberFormat="1" applyFont="1" applyFill="1" applyBorder="1" applyAlignment="1">
      <alignment horizontal="center" vertical="center" wrapText="1"/>
    </xf>
    <xf numFmtId="4" fontId="10" fillId="27" borderId="2" xfId="1" applyNumberFormat="1" applyFont="1" applyFill="1" applyBorder="1" applyAlignment="1">
      <alignment vertical="center" wrapText="1"/>
    </xf>
    <xf numFmtId="3" fontId="10" fillId="27" borderId="2" xfId="1" applyNumberFormat="1" applyFont="1" applyFill="1" applyBorder="1" applyAlignment="1">
      <alignment vertical="center" wrapText="1"/>
    </xf>
    <xf numFmtId="43" fontId="10" fillId="27" borderId="2" xfId="45" applyFont="1" applyFill="1" applyBorder="1" applyAlignment="1">
      <alignment vertical="center" wrapText="1"/>
    </xf>
    <xf numFmtId="43" fontId="18" fillId="0" borderId="0" xfId="45" applyFont="1" applyBorder="1" applyAlignment="1">
      <alignment horizontal="right" vertical="center"/>
    </xf>
    <xf numFmtId="0" fontId="20" fillId="24" borderId="0" xfId="10" quotePrefix="1" applyFont="1" applyFill="1" applyBorder="1" applyAlignment="1">
      <alignment horizontal="left" vertical="center" wrapText="1" indent="8"/>
    </xf>
    <xf numFmtId="43" fontId="11" fillId="0" borderId="0" xfId="0" applyNumberFormat="1" applyFont="1" applyFill="1"/>
    <xf numFmtId="165" fontId="11" fillId="0" borderId="0" xfId="0" applyNumberFormat="1" applyFont="1" applyFill="1"/>
    <xf numFmtId="0" fontId="5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10" fillId="0" borderId="3" xfId="1" applyFont="1" applyBorder="1" applyAlignment="1">
      <alignment horizontal="left" vertical="center" wrapText="1"/>
    </xf>
    <xf numFmtId="0" fontId="10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10" fillId="0" borderId="4" xfId="1" applyFont="1" applyBorder="1" applyAlignment="1">
      <alignment vertical="center"/>
    </xf>
    <xf numFmtId="0" fontId="10" fillId="0" borderId="3" xfId="1" quotePrefix="1" applyFont="1" applyBorder="1" applyAlignment="1">
      <alignment horizontal="left" vertical="center"/>
    </xf>
    <xf numFmtId="0" fontId="10" fillId="3" borderId="3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vertical="center" wrapText="1"/>
    </xf>
    <xf numFmtId="0" fontId="10" fillId="3" borderId="4" xfId="1" applyFont="1" applyFill="1" applyBorder="1" applyAlignment="1">
      <alignment vertical="center"/>
    </xf>
    <xf numFmtId="0" fontId="10" fillId="0" borderId="3" xfId="1" quotePrefix="1" applyFont="1" applyBorder="1" applyAlignment="1">
      <alignment horizontal="left" vertical="center" wrapText="1"/>
    </xf>
    <xf numFmtId="0" fontId="10" fillId="3" borderId="3" xfId="1" quotePrefix="1" applyFont="1" applyFill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56" fillId="0" borderId="3" xfId="1" quotePrefix="1" applyFont="1" applyBorder="1" applyAlignment="1">
      <alignment horizontal="center" vertical="center" wrapText="1"/>
    </xf>
    <xf numFmtId="0" fontId="56" fillId="0" borderId="4" xfId="1" quotePrefix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left" vertical="center" wrapText="1"/>
    </xf>
    <xf numFmtId="0" fontId="56" fillId="0" borderId="2" xfId="1" quotePrefix="1" applyFont="1" applyBorder="1" applyAlignment="1">
      <alignment horizontal="center" wrapText="1"/>
    </xf>
    <xf numFmtId="0" fontId="56" fillId="0" borderId="3" xfId="1" quotePrefix="1" applyFont="1" applyBorder="1" applyAlignment="1">
      <alignment horizontal="center" wrapText="1"/>
    </xf>
    <xf numFmtId="0" fontId="3" fillId="3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3" fontId="13" fillId="4" borderId="4" xfId="12" applyNumberFormat="1" applyFont="1" applyFill="1" applyBorder="1" applyAlignment="1">
      <alignment horizontal="center" vertical="center" wrapText="1" justifyLastLine="1"/>
    </xf>
    <xf numFmtId="3" fontId="12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  <xf numFmtId="3" fontId="13" fillId="4" borderId="7" xfId="12" applyNumberFormat="1" applyFont="1" applyFill="1" applyBorder="1" applyAlignment="1">
      <alignment horizontal="center" vertical="center" wrapText="1" justifyLastLine="1"/>
    </xf>
  </cellXfs>
  <cellStyles count="174">
    <cellStyle name="Accent1 - 20%" xfId="63" xr:uid="{C8EC0366-0995-4DBB-A829-1C105BF551C1}"/>
    <cellStyle name="Accent1 - 40%" xfId="64" xr:uid="{7F9CCE51-9621-4637-BBDC-80A1FE727CCB}"/>
    <cellStyle name="Accent1 - 60%" xfId="65" xr:uid="{9AEEB81E-D2FB-4F6B-8091-C9A3C5CF72EA}"/>
    <cellStyle name="Accent2 - 20%" xfId="66" xr:uid="{F3599563-F8E2-47CD-A9B1-F2A8A571F331}"/>
    <cellStyle name="Accent2 - 40%" xfId="67" xr:uid="{88F84D72-EB59-4D3C-9DAC-A1617C7DD3ED}"/>
    <cellStyle name="Accent2 - 60%" xfId="68" xr:uid="{FC40C7C5-8555-4521-A846-3ED937FB2C0C}"/>
    <cellStyle name="Accent3 - 20%" xfId="69" xr:uid="{24717267-2F1D-49A9-A6E0-D24BB769EF79}"/>
    <cellStyle name="Accent3 - 40%" xfId="70" xr:uid="{0326380C-4128-440B-B053-5DD19855A126}"/>
    <cellStyle name="Accent3 - 60%" xfId="71" xr:uid="{6B9C107D-060D-4E23-87E7-E23ADCA0706C}"/>
    <cellStyle name="Accent4 - 20%" xfId="72" xr:uid="{2EAA5592-E19C-4273-B023-2E3193265D9C}"/>
    <cellStyle name="Accent4 - 40%" xfId="73" xr:uid="{4EE24302-9C09-4B3B-A853-0413B06004A9}"/>
    <cellStyle name="Accent4 - 60%" xfId="74" xr:uid="{80A5BF21-454A-4CA4-9FCF-76789DB4B76A}"/>
    <cellStyle name="Accent5 - 20%" xfId="75" xr:uid="{FADDEA91-1B93-424E-8539-830C35CCD155}"/>
    <cellStyle name="Accent5 - 40%" xfId="76" xr:uid="{50901F19-D715-44FD-90E5-E000F242438C}"/>
    <cellStyle name="Accent5 - 60%" xfId="77" xr:uid="{D16BA044-5038-4D97-8C70-9DA1FDF3BEA6}"/>
    <cellStyle name="Accent6 - 20%" xfId="78" xr:uid="{16D9D51E-43DF-4D27-8DAE-D08E58D16D0A}"/>
    <cellStyle name="Accent6 - 40%" xfId="79" xr:uid="{B840A961-44BC-4795-B657-6112BD90BD8D}"/>
    <cellStyle name="Accent6 - 60%" xfId="80" xr:uid="{5FE2B8CA-139A-4F02-94A7-E2A7122CA5DD}"/>
    <cellStyle name="Comma" xfId="45" builtinId="3"/>
    <cellStyle name="Comma 2" xfId="47" xr:uid="{FEAAA97F-7255-47D4-8946-47CA55F8CEC7}"/>
    <cellStyle name="Emphasis 1" xfId="81" xr:uid="{46DD9249-9E73-430F-9007-AB505C4FE09C}"/>
    <cellStyle name="Emphasis 2" xfId="82" xr:uid="{ECEFECC4-2286-42F4-9826-2737BA9EF518}"/>
    <cellStyle name="Emphasis 3" xfId="83" xr:uid="{EED41E7D-0E2C-460D-A5C9-5C9FDC12DD25}"/>
    <cellStyle name="Naslov 1" xfId="117" xr:uid="{4E12D880-E6AE-4569-81CE-E8298A7477E6}"/>
    <cellStyle name="Normal" xfId="0" builtinId="0"/>
    <cellStyle name="Normal 2" xfId="12" xr:uid="{00000000-0005-0000-0000-000001000000}"/>
    <cellStyle name="Normal 2 2" xfId="158" xr:uid="{E3A1AC4A-198D-43B3-B7AC-590671381A8A}"/>
    <cellStyle name="Normal 2 3" xfId="173" xr:uid="{63ABF887-C81C-4A0F-9426-66A09EFEE162}"/>
    <cellStyle name="Normal 2 4" xfId="48" xr:uid="{4553F746-0FA9-4C81-9D8A-5DA4C4A583E1}"/>
    <cellStyle name="Normal 3" xfId="62" xr:uid="{2DFA2531-2AB6-4936-838D-E4E096AE8BEB}"/>
    <cellStyle name="Normal 3 3" xfId="49" xr:uid="{66724F4C-3595-4CBB-B526-7A21CB648AAA}"/>
    <cellStyle name="Normal 4" xfId="118" xr:uid="{094C917A-F0E9-4D16-B5A0-4A0E331B9197}"/>
    <cellStyle name="Normal 5" xfId="46" xr:uid="{7AE86ABD-26C9-46F2-A28D-2CA8A3F1DF1A}"/>
    <cellStyle name="Normal 6" xfId="50" xr:uid="{F86AD77A-CFE8-42E6-B70F-D25F7A27CE18}"/>
    <cellStyle name="Normalno 2" xfId="13" xr:uid="{00000000-0005-0000-0000-000002000000}"/>
    <cellStyle name="Normalno 3" xfId="1" xr:uid="{00000000-0005-0000-0000-000003000000}"/>
    <cellStyle name="Normalno 3 2" xfId="14" xr:uid="{00000000-0005-0000-0000-000004000000}"/>
    <cellStyle name="Obično_01_ZAGREBAČKA ŽUPANIJA" xfId="115" xr:uid="{CBCD1430-F20E-45AF-88E0-2FF77896E21C}"/>
    <cellStyle name="SAPBEXaggData" xfId="3" xr:uid="{00000000-0005-0000-0000-000006000000}"/>
    <cellStyle name="SAPBEXaggData 2" xfId="119" xr:uid="{7AF70A81-CB6C-466E-8E8E-87B1B7366064}"/>
    <cellStyle name="SAPBEXaggData 3" xfId="51" xr:uid="{52439930-0909-4568-9A34-8A8C4D972861}"/>
    <cellStyle name="SAPBEXaggDataEmph" xfId="15" xr:uid="{00000000-0005-0000-0000-000007000000}"/>
    <cellStyle name="SAPBEXaggDataEmph 2" xfId="120" xr:uid="{CB6CAA2F-0BCF-445A-9857-69EEC5E7403D}"/>
    <cellStyle name="SAPBEXaggDataEmph 3" xfId="84" xr:uid="{8600F2DA-5D42-415B-8D9E-7F7368E199FC}"/>
    <cellStyle name="SAPBEXaggItem" xfId="16" xr:uid="{00000000-0005-0000-0000-000008000000}"/>
    <cellStyle name="SAPBEXaggItem 2" xfId="121" xr:uid="{F57397BD-7412-479E-8157-BD110EBEC4C7}"/>
    <cellStyle name="SAPBEXaggItem 3" xfId="159" xr:uid="{1DD45914-1AE0-4643-8749-868649FA72B2}"/>
    <cellStyle name="SAPBEXaggItem 4" xfId="52" xr:uid="{6BF05D8D-6333-4925-9573-E69F80390D3F}"/>
    <cellStyle name="SAPBEXaggItemX" xfId="17" xr:uid="{00000000-0005-0000-0000-000009000000}"/>
    <cellStyle name="SAPBEXaggItemX 2" xfId="122" xr:uid="{88356A7D-0364-4A1A-8FDE-230046823ABC}"/>
    <cellStyle name="SAPBEXaggItemX 3" xfId="85" xr:uid="{D84EB1E4-8648-4715-893C-FFD3B52F3C40}"/>
    <cellStyle name="SAPBEXchaText" xfId="2" xr:uid="{00000000-0005-0000-0000-00000A000000}"/>
    <cellStyle name="SAPBEXchaText 2" xfId="123" xr:uid="{FA3AEB83-7AB3-4AD1-BC4A-02A12A18CCFC}"/>
    <cellStyle name="SAPBEXchaText 3" xfId="160" xr:uid="{6227F215-67B9-4CC8-A2EE-26903B04D0F4}"/>
    <cellStyle name="SAPBEXchaText 4" xfId="53" xr:uid="{959F0931-BE57-48D8-BE7E-249CD169CE41}"/>
    <cellStyle name="SAPBEXexcBad7" xfId="18" xr:uid="{00000000-0005-0000-0000-00000B000000}"/>
    <cellStyle name="SAPBEXexcBad7 2" xfId="124" xr:uid="{930CCFEC-6ADD-4CFD-8CB6-DD614DE44D07}"/>
    <cellStyle name="SAPBEXexcBad7 3" xfId="86" xr:uid="{B7ED270E-F56B-454D-9A3C-87F6ABF9C427}"/>
    <cellStyle name="SAPBEXexcBad8" xfId="19" xr:uid="{00000000-0005-0000-0000-00000C000000}"/>
    <cellStyle name="SAPBEXexcBad8 2" xfId="125" xr:uid="{237BA16E-56D4-4F51-B97D-53501086FE49}"/>
    <cellStyle name="SAPBEXexcBad8 3" xfId="87" xr:uid="{E49CB838-63A8-4AF3-8331-54282850D1E7}"/>
    <cellStyle name="SAPBEXexcBad9" xfId="20" xr:uid="{00000000-0005-0000-0000-00000D000000}"/>
    <cellStyle name="SAPBEXexcBad9 2" xfId="126" xr:uid="{2C2065FE-7377-4137-9895-E0EE9987D160}"/>
    <cellStyle name="SAPBEXexcBad9 3" xfId="88" xr:uid="{003BDA97-9F84-4479-AD1D-7CA03E267527}"/>
    <cellStyle name="SAPBEXexcCritical4" xfId="21" xr:uid="{00000000-0005-0000-0000-00000E000000}"/>
    <cellStyle name="SAPBEXexcCritical4 2" xfId="127" xr:uid="{414842B3-D23E-4F00-8381-C132360988F9}"/>
    <cellStyle name="SAPBEXexcCritical4 3" xfId="89" xr:uid="{EB85B54B-507B-43C5-91BE-B5FFFD702B60}"/>
    <cellStyle name="SAPBEXexcCritical5" xfId="22" xr:uid="{00000000-0005-0000-0000-00000F000000}"/>
    <cellStyle name="SAPBEXexcCritical5 2" xfId="128" xr:uid="{E3C05E4D-CF24-4DE7-88D0-E1D01CA6052E}"/>
    <cellStyle name="SAPBEXexcCritical5 3" xfId="90" xr:uid="{594AFA64-9E4C-4F7C-81A3-61CF2306D57A}"/>
    <cellStyle name="SAPBEXexcCritical6" xfId="23" xr:uid="{00000000-0005-0000-0000-000010000000}"/>
    <cellStyle name="SAPBEXexcCritical6 2" xfId="129" xr:uid="{548DB518-107C-4DB8-9496-2B7548478B96}"/>
    <cellStyle name="SAPBEXexcCritical6 3" xfId="91" xr:uid="{DE96DCE5-1666-436E-B664-AE9F6181E0DE}"/>
    <cellStyle name="SAPBEXexcGood1" xfId="24" xr:uid="{00000000-0005-0000-0000-000011000000}"/>
    <cellStyle name="SAPBEXexcGood1 2" xfId="130" xr:uid="{9D490D30-D7F0-42B1-B9BF-C2D4E7F774E3}"/>
    <cellStyle name="SAPBEXexcGood1 3" xfId="92" xr:uid="{39FB27D7-C1E8-468D-9062-4C0A40251F95}"/>
    <cellStyle name="SAPBEXexcGood2" xfId="25" xr:uid="{00000000-0005-0000-0000-000012000000}"/>
    <cellStyle name="SAPBEXexcGood2 2" xfId="131" xr:uid="{8C5EF1C5-4C55-4EF6-8A06-88190F58F0F0}"/>
    <cellStyle name="SAPBEXexcGood2 3" xfId="93" xr:uid="{1E61DCEB-83A8-4335-B111-4B3660D17263}"/>
    <cellStyle name="SAPBEXexcGood3" xfId="26" xr:uid="{00000000-0005-0000-0000-000013000000}"/>
    <cellStyle name="SAPBEXexcGood3 2" xfId="132" xr:uid="{6955F666-D23E-4956-AB55-E8AB6204FDB4}"/>
    <cellStyle name="SAPBEXexcGood3 3" xfId="94" xr:uid="{12ED7FCC-9346-4733-91C8-85E2A9A35D7F}"/>
    <cellStyle name="SAPBEXfilterDrill" xfId="27" xr:uid="{00000000-0005-0000-0000-000014000000}"/>
    <cellStyle name="SAPBEXfilterDrill 2" xfId="133" xr:uid="{A88AC554-5FAC-4E8D-AA90-262942CEBF6A}"/>
    <cellStyle name="SAPBEXfilterDrill 3" xfId="161" xr:uid="{AC35FC3E-BAC0-46A0-8DFC-32DF0B31931C}"/>
    <cellStyle name="SAPBEXfilterDrill 4" xfId="95" xr:uid="{6366BB6D-9E40-452E-879D-1EE91587A52C}"/>
    <cellStyle name="SAPBEXfilterItem" xfId="28" xr:uid="{00000000-0005-0000-0000-000015000000}"/>
    <cellStyle name="SAPBEXfilterItem 2" xfId="134" xr:uid="{0F0EA0B7-3D30-4173-A5FD-39B674E49631}"/>
    <cellStyle name="SAPBEXfilterItem 3" xfId="162" xr:uid="{89840865-3ACB-4E74-88D9-E8A855AC92F3}"/>
    <cellStyle name="SAPBEXfilterItem 4" xfId="96" xr:uid="{07F7DB6C-A0E0-4797-9E45-8EAEB845D746}"/>
    <cellStyle name="SAPBEXfilterText" xfId="29" xr:uid="{00000000-0005-0000-0000-000016000000}"/>
    <cellStyle name="SAPBEXfilterText 2" xfId="135" xr:uid="{374400F5-9B85-4328-9313-98A3DDBCC31D}"/>
    <cellStyle name="SAPBEXfilterText 3" xfId="163" xr:uid="{D74380EC-5EF9-4B9F-8F45-7524245D0663}"/>
    <cellStyle name="SAPBEXfilterText 4" xfId="97" xr:uid="{9C22383E-7BA9-4FC0-8E6E-4850C3FC43E3}"/>
    <cellStyle name="SAPBEXformats" xfId="5" xr:uid="{00000000-0005-0000-0000-000017000000}"/>
    <cellStyle name="SAPBEXformats 2" xfId="136" xr:uid="{20E97D06-90F6-4D89-A913-3A2775CD2030}"/>
    <cellStyle name="SAPBEXformats 3" xfId="54" xr:uid="{CBFED198-C682-4BE3-9842-DF359CF2B438}"/>
    <cellStyle name="SAPBEXheaderItem" xfId="30" xr:uid="{00000000-0005-0000-0000-000018000000}"/>
    <cellStyle name="SAPBEXheaderItem 2" xfId="137" xr:uid="{A9F12A18-CE43-49C2-ADD5-AC15945712C8}"/>
    <cellStyle name="SAPBEXheaderItem 3" xfId="168" xr:uid="{F6B4B454-83B5-487B-8DA7-001549966162}"/>
    <cellStyle name="SAPBEXheaderItem 4" xfId="98" xr:uid="{4BF19CF0-8B5E-4683-8295-4DC3E8657664}"/>
    <cellStyle name="SAPBEXheaderText" xfId="31" xr:uid="{00000000-0005-0000-0000-000019000000}"/>
    <cellStyle name="SAPBEXheaderText 2" xfId="138" xr:uid="{BAA93942-8FA2-442E-A09E-EB6791DA48C8}"/>
    <cellStyle name="SAPBEXheaderText 3" xfId="169" xr:uid="{5B7D5732-64B6-4565-875F-FA775462E255}"/>
    <cellStyle name="SAPBEXheaderText 4" xfId="99" xr:uid="{349B7AEF-E64B-40BD-8BC7-071AFAF25C87}"/>
    <cellStyle name="SAPBEXHLevel0" xfId="6" xr:uid="{00000000-0005-0000-0000-00001A000000}"/>
    <cellStyle name="SAPBEXHLevel0 2" xfId="116" xr:uid="{45E95C04-4253-49C0-A618-10093A16B511}"/>
    <cellStyle name="SAPBEXHLevel0 3" xfId="139" xr:uid="{6A9CABE6-BFAA-45C8-B5D8-92F999FAF419}"/>
    <cellStyle name="SAPBEXHLevel0 4" xfId="55" xr:uid="{CE4F504F-457C-4F5C-BF50-5E33735FC335}"/>
    <cellStyle name="SAPBEXHLevel0X" xfId="4" xr:uid="{00000000-0005-0000-0000-00001B000000}"/>
    <cellStyle name="SAPBEXHLevel0X 2" xfId="140" xr:uid="{EDCA7465-C3B6-46D7-94E8-5AAE7586E244}"/>
    <cellStyle name="SAPBEXHLevel0X 3" xfId="100" xr:uid="{1E7DF210-1B8C-434D-A4C0-AE82F6684869}"/>
    <cellStyle name="SAPBEXHLevel1" xfId="7" xr:uid="{00000000-0005-0000-0000-00001C000000}"/>
    <cellStyle name="SAPBEXHLevel1 2" xfId="141" xr:uid="{EDE6F634-2F7E-4748-8543-DB0C49F5AE0D}"/>
    <cellStyle name="SAPBEXHLevel1 3" xfId="170" xr:uid="{F7DCB86F-9C29-4007-BC65-C1E8A66F87B9}"/>
    <cellStyle name="SAPBEXHLevel1 4" xfId="56" xr:uid="{A07F4A38-7507-4C56-B6A1-0791B8A0E822}"/>
    <cellStyle name="SAPBEXHLevel1X" xfId="32" xr:uid="{00000000-0005-0000-0000-00001D000000}"/>
    <cellStyle name="SAPBEXHLevel1X 2" xfId="142" xr:uid="{67052243-7F0A-43FC-8154-8766A1EA7621}"/>
    <cellStyle name="SAPBEXHLevel1X 3" xfId="101" xr:uid="{655F8296-EDCA-4077-8350-1101243C43AE}"/>
    <cellStyle name="SAPBEXHLevel2" xfId="9" xr:uid="{00000000-0005-0000-0000-00001E000000}"/>
    <cellStyle name="SAPBEXHLevel2 2" xfId="143" xr:uid="{DB66322B-94B4-4AE7-8017-7407D42F02DE}"/>
    <cellStyle name="SAPBEXHLevel2 3" xfId="171" xr:uid="{1031BB74-1935-4648-914D-81FAF145C52C}"/>
    <cellStyle name="SAPBEXHLevel2 4" xfId="57" xr:uid="{685AC18A-77A6-4F30-A6CF-AC5E6EC58C23}"/>
    <cellStyle name="SAPBEXHLevel2X" xfId="33" xr:uid="{00000000-0005-0000-0000-00001F000000}"/>
    <cellStyle name="SAPBEXHLevel2X 2" xfId="144" xr:uid="{A5E639CC-8B36-4A0B-8EA0-08DC77F56046}"/>
    <cellStyle name="SAPBEXHLevel2X 3" xfId="102" xr:uid="{D47648E7-087E-4952-B9ED-46AC8F389ADE}"/>
    <cellStyle name="SAPBEXHLevel3" xfId="10" xr:uid="{00000000-0005-0000-0000-000020000000}"/>
    <cellStyle name="SAPBEXHLevel3 2" xfId="145" xr:uid="{8FBC84F9-55C1-4AF3-A3C6-6F7F425F0DF4}"/>
    <cellStyle name="SAPBEXHLevel3 3" xfId="164" xr:uid="{02ED99C3-92B3-4380-A49C-656BD2994870}"/>
    <cellStyle name="SAPBEXHLevel3 4" xfId="58" xr:uid="{38C16820-2CD8-4748-B3F1-D16CE420F295}"/>
    <cellStyle name="SAPBEXHLevel3X" xfId="34" xr:uid="{00000000-0005-0000-0000-000021000000}"/>
    <cellStyle name="SAPBEXHLevel3X 2" xfId="146" xr:uid="{14D24362-C77E-4CC7-BFD7-F7694842163F}"/>
    <cellStyle name="SAPBEXHLevel3X 3" xfId="103" xr:uid="{1E0AE2BE-3C14-4169-959F-EA3C37BE035B}"/>
    <cellStyle name="SAPBEXinputData" xfId="35" xr:uid="{00000000-0005-0000-0000-000022000000}"/>
    <cellStyle name="SAPBEXinputData 2" xfId="36" xr:uid="{00000000-0005-0000-0000-000023000000}"/>
    <cellStyle name="SAPBEXinputData 2 2" xfId="147" xr:uid="{1B5DE885-90E8-4329-9FCD-C8BBA139B3F1}"/>
    <cellStyle name="SAPBEXinputData 3" xfId="104" xr:uid="{BB47A1F5-DF6E-42D8-9B2C-54B9DF81DF71}"/>
    <cellStyle name="SAPBEXItemHeader" xfId="59" xr:uid="{A5047B08-0D46-4F37-B75A-3752B7536E1E}"/>
    <cellStyle name="SAPBEXresData" xfId="37" xr:uid="{00000000-0005-0000-0000-000024000000}"/>
    <cellStyle name="SAPBEXresData 2" xfId="148" xr:uid="{2CED7637-82C9-4B2D-ACE5-A8E0310B4FEB}"/>
    <cellStyle name="SAPBEXresData 3" xfId="105" xr:uid="{0FB55898-0CA0-4F51-BCFA-EBB50F69D7D7}"/>
    <cellStyle name="SAPBEXresDataEmph" xfId="38" xr:uid="{00000000-0005-0000-0000-000025000000}"/>
    <cellStyle name="SAPBEXresDataEmph 2" xfId="149" xr:uid="{39E0150B-D82A-4EA5-A247-309BF8EBC794}"/>
    <cellStyle name="SAPBEXresDataEmph 3" xfId="165" xr:uid="{FB63102B-7C10-4A3F-BF5C-1ADFCC4CB1C0}"/>
    <cellStyle name="SAPBEXresDataEmph 4" xfId="106" xr:uid="{93C1DF20-73AE-425B-AA3C-1BAFBAF42E48}"/>
    <cellStyle name="SAPBEXresItem" xfId="11" xr:uid="{00000000-0005-0000-0000-000026000000}"/>
    <cellStyle name="SAPBEXresItem 2" xfId="150" xr:uid="{879A38C8-6E0D-49F9-9A34-5D9937977170}"/>
    <cellStyle name="SAPBEXresItem 3" xfId="107" xr:uid="{5AAF46B2-3D26-4F9E-A9E3-7C2E5C72D5A3}"/>
    <cellStyle name="SAPBEXresItemX" xfId="39" xr:uid="{00000000-0005-0000-0000-000027000000}"/>
    <cellStyle name="SAPBEXresItemX 2" xfId="151" xr:uid="{F8170A48-72B5-4D7A-8E65-E9F578E15F5B}"/>
    <cellStyle name="SAPBEXresItemX 3" xfId="108" xr:uid="{55A1C32F-AE3A-4B9A-8429-6058CAF85BEA}"/>
    <cellStyle name="SAPBEXstdData" xfId="8" xr:uid="{00000000-0005-0000-0000-000028000000}"/>
    <cellStyle name="SAPBEXstdData 2" xfId="152" xr:uid="{6DAFB915-B3E3-4E39-95F8-8F4565F92A2A}"/>
    <cellStyle name="SAPBEXstdData 3" xfId="60" xr:uid="{DCE26395-6086-454A-B041-15DB5B4B86EF}"/>
    <cellStyle name="SAPBEXstdDataEmph" xfId="40" xr:uid="{00000000-0005-0000-0000-000029000000}"/>
    <cellStyle name="SAPBEXstdDataEmph 2" xfId="153" xr:uid="{03BFED49-284B-4BBB-9FA2-F8DE0BA5F5BD}"/>
    <cellStyle name="SAPBEXstdDataEmph 3" xfId="109" xr:uid="{E0E05837-D5F2-4A0B-8049-DEF198548F52}"/>
    <cellStyle name="SAPBEXstdItem" xfId="41" xr:uid="{00000000-0005-0000-0000-00002A000000}"/>
    <cellStyle name="SAPBEXstdItem 2" xfId="154" xr:uid="{481734BA-230F-4437-AE57-E10FC4C67D60}"/>
    <cellStyle name="SAPBEXstdItem 3" xfId="166" xr:uid="{0DBFA078-F678-4F51-923A-AD7E9E727AED}"/>
    <cellStyle name="SAPBEXstdItem 4" xfId="61" xr:uid="{A6BCCC23-9085-4A37-BA04-710FC399E716}"/>
    <cellStyle name="SAPBEXstdItemX" xfId="42" xr:uid="{00000000-0005-0000-0000-00002B000000}"/>
    <cellStyle name="SAPBEXstdItemX 2" xfId="155" xr:uid="{4F4C6BA5-8E8B-4EBD-BC08-0636EF6EC4DD}"/>
    <cellStyle name="SAPBEXstdItemX 3" xfId="110" xr:uid="{C368F57F-FFA9-44A8-8D3D-AEAFB1D6B06F}"/>
    <cellStyle name="SAPBEXtitle" xfId="43" xr:uid="{00000000-0005-0000-0000-00002C000000}"/>
    <cellStyle name="SAPBEXtitle 2" xfId="156" xr:uid="{4F2B3C32-A051-4F68-9D30-A4E8B6AFEC08}"/>
    <cellStyle name="SAPBEXtitle 3" xfId="167" xr:uid="{4B1E13D7-996F-4CD9-8ABD-312719159C32}"/>
    <cellStyle name="SAPBEXtitle 4" xfId="111" xr:uid="{24DB1E91-6867-495F-AFFD-A1F0B8A58319}"/>
    <cellStyle name="SAPBEXunassignedItem" xfId="112" xr:uid="{4359EBF6-0723-4E1C-89DA-6713F89EC8B6}"/>
    <cellStyle name="SAPBEXunassignedItem 2" xfId="172" xr:uid="{2EB13A27-A466-4769-8A01-389A9CAE77F9}"/>
    <cellStyle name="SAPBEXundefined" xfId="44" xr:uid="{00000000-0005-0000-0000-00002D000000}"/>
    <cellStyle name="SAPBEXundefined 2" xfId="157" xr:uid="{53EA9567-8110-4B65-922A-C4DC49086241}"/>
    <cellStyle name="SAPBEXundefined 3" xfId="113" xr:uid="{B8EF8F28-6D09-4C4D-99DF-CB3C707C963C}"/>
    <cellStyle name="Sheet Title" xfId="114" xr:uid="{8FD236C1-E0F8-4246-BC92-3DB306B6CFAB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audija/Desktop/2022%20-2025/2025/FINANCIJSKI%20PLAN%202026.-2028.%20objava/PLAN%20prosinac%202026.-2028/FMTU%20Privitak%201a%20-%20Prijedlog%20financijskog%20plana_2026.-2028_15122025%20predano%20UNIR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Unos prihoda i primitaka"/>
      <sheetName val="Unos rashoda i izdataka"/>
      <sheetName val="Unos rashoda P4"/>
      <sheetName val="Unos prijenosa"/>
      <sheetName val="A.1 PRIHODI I RASHODI EK"/>
      <sheetName val="A.2 PRIHODI I RASHODI IF"/>
      <sheetName val="A.3 RASHODI FUNK"/>
      <sheetName val="B.1 RAČUN FINANC EK"/>
      <sheetName val="B.2 RAČUN FINANC IF"/>
      <sheetName val="AKT"/>
      <sheetName val="prihodi"/>
      <sheetName val="p4"/>
      <sheetName val="KORISNICI DP"/>
    </sheetNames>
    <sheetDataSet>
      <sheetData sheetId="0"/>
      <sheetData sheetId="1"/>
      <sheetData sheetId="2">
        <row r="4">
          <cell r="K4">
            <v>589647</v>
          </cell>
        </row>
        <row r="9">
          <cell r="K9">
            <v>3300</v>
          </cell>
        </row>
        <row r="46">
          <cell r="K46">
            <v>9075</v>
          </cell>
        </row>
        <row r="64">
          <cell r="K64">
            <v>74250</v>
          </cell>
        </row>
        <row r="101">
          <cell r="K101">
            <v>11550</v>
          </cell>
        </row>
        <row r="105">
          <cell r="K105">
            <v>14770</v>
          </cell>
        </row>
        <row r="111">
          <cell r="K111">
            <v>3860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tabSelected="1" zoomScale="90" zoomScaleNormal="90" workbookViewId="0">
      <selection activeCell="I10" sqref="I10"/>
    </sheetView>
  </sheetViews>
  <sheetFormatPr defaultRowHeight="15"/>
  <cols>
    <col min="1" max="4" width="9.140625" style="1"/>
    <col min="5" max="5" width="10.140625" style="1" customWidth="1"/>
    <col min="6" max="6" width="23.5703125" style="12" customWidth="1"/>
    <col min="7" max="7" width="23.5703125" style="13" customWidth="1"/>
    <col min="8" max="8" width="23.5703125" style="13" hidden="1" customWidth="1"/>
    <col min="9" max="9" width="23.5703125" style="12" customWidth="1"/>
    <col min="10" max="11" width="10.5703125" style="12" customWidth="1"/>
    <col min="12" max="259" width="9.140625" style="1"/>
    <col min="260" max="260" width="17.42578125" style="1" customWidth="1"/>
    <col min="261" max="264" width="25.140625" style="1" customWidth="1"/>
    <col min="265" max="266" width="12.28515625" style="1" customWidth="1"/>
    <col min="267" max="515" width="9.140625" style="1"/>
    <col min="516" max="516" width="17.42578125" style="1" customWidth="1"/>
    <col min="517" max="520" width="25.140625" style="1" customWidth="1"/>
    <col min="521" max="522" width="12.28515625" style="1" customWidth="1"/>
    <col min="523" max="771" width="9.140625" style="1"/>
    <col min="772" max="772" width="17.42578125" style="1" customWidth="1"/>
    <col min="773" max="776" width="25.140625" style="1" customWidth="1"/>
    <col min="777" max="778" width="12.28515625" style="1" customWidth="1"/>
    <col min="779" max="1027" width="9.140625" style="1"/>
    <col min="1028" max="1028" width="17.42578125" style="1" customWidth="1"/>
    <col min="1029" max="1032" width="25.140625" style="1" customWidth="1"/>
    <col min="1033" max="1034" width="12.28515625" style="1" customWidth="1"/>
    <col min="1035" max="1283" width="9.140625" style="1"/>
    <col min="1284" max="1284" width="17.42578125" style="1" customWidth="1"/>
    <col min="1285" max="1288" width="25.140625" style="1" customWidth="1"/>
    <col min="1289" max="1290" width="12.28515625" style="1" customWidth="1"/>
    <col min="1291" max="1539" width="9.140625" style="1"/>
    <col min="1540" max="1540" width="17.42578125" style="1" customWidth="1"/>
    <col min="1541" max="1544" width="25.140625" style="1" customWidth="1"/>
    <col min="1545" max="1546" width="12.28515625" style="1" customWidth="1"/>
    <col min="1547" max="1795" width="9.140625" style="1"/>
    <col min="1796" max="1796" width="17.42578125" style="1" customWidth="1"/>
    <col min="1797" max="1800" width="25.140625" style="1" customWidth="1"/>
    <col min="1801" max="1802" width="12.28515625" style="1" customWidth="1"/>
    <col min="1803" max="2051" width="9.140625" style="1"/>
    <col min="2052" max="2052" width="17.42578125" style="1" customWidth="1"/>
    <col min="2053" max="2056" width="25.140625" style="1" customWidth="1"/>
    <col min="2057" max="2058" width="12.28515625" style="1" customWidth="1"/>
    <col min="2059" max="2307" width="9.140625" style="1"/>
    <col min="2308" max="2308" width="17.42578125" style="1" customWidth="1"/>
    <col min="2309" max="2312" width="25.140625" style="1" customWidth="1"/>
    <col min="2313" max="2314" width="12.28515625" style="1" customWidth="1"/>
    <col min="2315" max="2563" width="9.140625" style="1"/>
    <col min="2564" max="2564" width="17.42578125" style="1" customWidth="1"/>
    <col min="2565" max="2568" width="25.140625" style="1" customWidth="1"/>
    <col min="2569" max="2570" width="12.28515625" style="1" customWidth="1"/>
    <col min="2571" max="2819" width="9.140625" style="1"/>
    <col min="2820" max="2820" width="17.42578125" style="1" customWidth="1"/>
    <col min="2821" max="2824" width="25.140625" style="1" customWidth="1"/>
    <col min="2825" max="2826" width="12.28515625" style="1" customWidth="1"/>
    <col min="2827" max="3075" width="9.140625" style="1"/>
    <col min="3076" max="3076" width="17.42578125" style="1" customWidth="1"/>
    <col min="3077" max="3080" width="25.140625" style="1" customWidth="1"/>
    <col min="3081" max="3082" width="12.28515625" style="1" customWidth="1"/>
    <col min="3083" max="3331" width="9.140625" style="1"/>
    <col min="3332" max="3332" width="17.42578125" style="1" customWidth="1"/>
    <col min="3333" max="3336" width="25.140625" style="1" customWidth="1"/>
    <col min="3337" max="3338" width="12.28515625" style="1" customWidth="1"/>
    <col min="3339" max="3587" width="9.140625" style="1"/>
    <col min="3588" max="3588" width="17.42578125" style="1" customWidth="1"/>
    <col min="3589" max="3592" width="25.140625" style="1" customWidth="1"/>
    <col min="3593" max="3594" width="12.28515625" style="1" customWidth="1"/>
    <col min="3595" max="3843" width="9.140625" style="1"/>
    <col min="3844" max="3844" width="17.42578125" style="1" customWidth="1"/>
    <col min="3845" max="3848" width="25.140625" style="1" customWidth="1"/>
    <col min="3849" max="3850" width="12.28515625" style="1" customWidth="1"/>
    <col min="3851" max="4099" width="9.140625" style="1"/>
    <col min="4100" max="4100" width="17.42578125" style="1" customWidth="1"/>
    <col min="4101" max="4104" width="25.140625" style="1" customWidth="1"/>
    <col min="4105" max="4106" width="12.28515625" style="1" customWidth="1"/>
    <col min="4107" max="4355" width="9.140625" style="1"/>
    <col min="4356" max="4356" width="17.42578125" style="1" customWidth="1"/>
    <col min="4357" max="4360" width="25.140625" style="1" customWidth="1"/>
    <col min="4361" max="4362" width="12.28515625" style="1" customWidth="1"/>
    <col min="4363" max="4611" width="9.140625" style="1"/>
    <col min="4612" max="4612" width="17.42578125" style="1" customWidth="1"/>
    <col min="4613" max="4616" width="25.140625" style="1" customWidth="1"/>
    <col min="4617" max="4618" width="12.28515625" style="1" customWidth="1"/>
    <col min="4619" max="4867" width="9.140625" style="1"/>
    <col min="4868" max="4868" width="17.42578125" style="1" customWidth="1"/>
    <col min="4869" max="4872" width="25.140625" style="1" customWidth="1"/>
    <col min="4873" max="4874" width="12.28515625" style="1" customWidth="1"/>
    <col min="4875" max="5123" width="9.140625" style="1"/>
    <col min="5124" max="5124" width="17.42578125" style="1" customWidth="1"/>
    <col min="5125" max="5128" width="25.140625" style="1" customWidth="1"/>
    <col min="5129" max="5130" width="12.28515625" style="1" customWidth="1"/>
    <col min="5131" max="5379" width="9.140625" style="1"/>
    <col min="5380" max="5380" width="17.42578125" style="1" customWidth="1"/>
    <col min="5381" max="5384" width="25.140625" style="1" customWidth="1"/>
    <col min="5385" max="5386" width="12.28515625" style="1" customWidth="1"/>
    <col min="5387" max="5635" width="9.140625" style="1"/>
    <col min="5636" max="5636" width="17.42578125" style="1" customWidth="1"/>
    <col min="5637" max="5640" width="25.140625" style="1" customWidth="1"/>
    <col min="5641" max="5642" width="12.28515625" style="1" customWidth="1"/>
    <col min="5643" max="5891" width="9.140625" style="1"/>
    <col min="5892" max="5892" width="17.42578125" style="1" customWidth="1"/>
    <col min="5893" max="5896" width="25.140625" style="1" customWidth="1"/>
    <col min="5897" max="5898" width="12.28515625" style="1" customWidth="1"/>
    <col min="5899" max="6147" width="9.140625" style="1"/>
    <col min="6148" max="6148" width="17.42578125" style="1" customWidth="1"/>
    <col min="6149" max="6152" width="25.140625" style="1" customWidth="1"/>
    <col min="6153" max="6154" width="12.28515625" style="1" customWidth="1"/>
    <col min="6155" max="6403" width="9.140625" style="1"/>
    <col min="6404" max="6404" width="17.42578125" style="1" customWidth="1"/>
    <col min="6405" max="6408" width="25.140625" style="1" customWidth="1"/>
    <col min="6409" max="6410" width="12.28515625" style="1" customWidth="1"/>
    <col min="6411" max="6659" width="9.140625" style="1"/>
    <col min="6660" max="6660" width="17.42578125" style="1" customWidth="1"/>
    <col min="6661" max="6664" width="25.140625" style="1" customWidth="1"/>
    <col min="6665" max="6666" width="12.28515625" style="1" customWidth="1"/>
    <col min="6667" max="6915" width="9.140625" style="1"/>
    <col min="6916" max="6916" width="17.42578125" style="1" customWidth="1"/>
    <col min="6917" max="6920" width="25.140625" style="1" customWidth="1"/>
    <col min="6921" max="6922" width="12.28515625" style="1" customWidth="1"/>
    <col min="6923" max="7171" width="9.140625" style="1"/>
    <col min="7172" max="7172" width="17.42578125" style="1" customWidth="1"/>
    <col min="7173" max="7176" width="25.140625" style="1" customWidth="1"/>
    <col min="7177" max="7178" width="12.28515625" style="1" customWidth="1"/>
    <col min="7179" max="7427" width="9.140625" style="1"/>
    <col min="7428" max="7428" width="17.42578125" style="1" customWidth="1"/>
    <col min="7429" max="7432" width="25.140625" style="1" customWidth="1"/>
    <col min="7433" max="7434" width="12.28515625" style="1" customWidth="1"/>
    <col min="7435" max="7683" width="9.140625" style="1"/>
    <col min="7684" max="7684" width="17.42578125" style="1" customWidth="1"/>
    <col min="7685" max="7688" width="25.140625" style="1" customWidth="1"/>
    <col min="7689" max="7690" width="12.28515625" style="1" customWidth="1"/>
    <col min="7691" max="7939" width="9.140625" style="1"/>
    <col min="7940" max="7940" width="17.42578125" style="1" customWidth="1"/>
    <col min="7941" max="7944" width="25.140625" style="1" customWidth="1"/>
    <col min="7945" max="7946" width="12.28515625" style="1" customWidth="1"/>
    <col min="7947" max="8195" width="9.140625" style="1"/>
    <col min="8196" max="8196" width="17.42578125" style="1" customWidth="1"/>
    <col min="8197" max="8200" width="25.140625" style="1" customWidth="1"/>
    <col min="8201" max="8202" width="12.28515625" style="1" customWidth="1"/>
    <col min="8203" max="8451" width="9.140625" style="1"/>
    <col min="8452" max="8452" width="17.42578125" style="1" customWidth="1"/>
    <col min="8453" max="8456" width="25.140625" style="1" customWidth="1"/>
    <col min="8457" max="8458" width="12.28515625" style="1" customWidth="1"/>
    <col min="8459" max="8707" width="9.140625" style="1"/>
    <col min="8708" max="8708" width="17.42578125" style="1" customWidth="1"/>
    <col min="8709" max="8712" width="25.140625" style="1" customWidth="1"/>
    <col min="8713" max="8714" width="12.28515625" style="1" customWidth="1"/>
    <col min="8715" max="8963" width="9.140625" style="1"/>
    <col min="8964" max="8964" width="17.42578125" style="1" customWidth="1"/>
    <col min="8965" max="8968" width="25.140625" style="1" customWidth="1"/>
    <col min="8969" max="8970" width="12.28515625" style="1" customWidth="1"/>
    <col min="8971" max="9219" width="9.140625" style="1"/>
    <col min="9220" max="9220" width="17.42578125" style="1" customWidth="1"/>
    <col min="9221" max="9224" width="25.140625" style="1" customWidth="1"/>
    <col min="9225" max="9226" width="12.28515625" style="1" customWidth="1"/>
    <col min="9227" max="9475" width="9.140625" style="1"/>
    <col min="9476" max="9476" width="17.42578125" style="1" customWidth="1"/>
    <col min="9477" max="9480" width="25.140625" style="1" customWidth="1"/>
    <col min="9481" max="9482" width="12.28515625" style="1" customWidth="1"/>
    <col min="9483" max="9731" width="9.140625" style="1"/>
    <col min="9732" max="9732" width="17.42578125" style="1" customWidth="1"/>
    <col min="9733" max="9736" width="25.140625" style="1" customWidth="1"/>
    <col min="9737" max="9738" width="12.28515625" style="1" customWidth="1"/>
    <col min="9739" max="9987" width="9.140625" style="1"/>
    <col min="9988" max="9988" width="17.42578125" style="1" customWidth="1"/>
    <col min="9989" max="9992" width="25.140625" style="1" customWidth="1"/>
    <col min="9993" max="9994" width="12.28515625" style="1" customWidth="1"/>
    <col min="9995" max="10243" width="9.140625" style="1"/>
    <col min="10244" max="10244" width="17.42578125" style="1" customWidth="1"/>
    <col min="10245" max="10248" width="25.140625" style="1" customWidth="1"/>
    <col min="10249" max="10250" width="12.28515625" style="1" customWidth="1"/>
    <col min="10251" max="10499" width="9.140625" style="1"/>
    <col min="10500" max="10500" width="17.42578125" style="1" customWidth="1"/>
    <col min="10501" max="10504" width="25.140625" style="1" customWidth="1"/>
    <col min="10505" max="10506" width="12.28515625" style="1" customWidth="1"/>
    <col min="10507" max="10755" width="9.140625" style="1"/>
    <col min="10756" max="10756" width="17.42578125" style="1" customWidth="1"/>
    <col min="10757" max="10760" width="25.140625" style="1" customWidth="1"/>
    <col min="10761" max="10762" width="12.28515625" style="1" customWidth="1"/>
    <col min="10763" max="11011" width="9.140625" style="1"/>
    <col min="11012" max="11012" width="17.42578125" style="1" customWidth="1"/>
    <col min="11013" max="11016" width="25.140625" style="1" customWidth="1"/>
    <col min="11017" max="11018" width="12.28515625" style="1" customWidth="1"/>
    <col min="11019" max="11267" width="9.140625" style="1"/>
    <col min="11268" max="11268" width="17.42578125" style="1" customWidth="1"/>
    <col min="11269" max="11272" width="25.140625" style="1" customWidth="1"/>
    <col min="11273" max="11274" width="12.28515625" style="1" customWidth="1"/>
    <col min="11275" max="11523" width="9.140625" style="1"/>
    <col min="11524" max="11524" width="17.42578125" style="1" customWidth="1"/>
    <col min="11525" max="11528" width="25.140625" style="1" customWidth="1"/>
    <col min="11529" max="11530" width="12.28515625" style="1" customWidth="1"/>
    <col min="11531" max="11779" width="9.140625" style="1"/>
    <col min="11780" max="11780" width="17.42578125" style="1" customWidth="1"/>
    <col min="11781" max="11784" width="25.140625" style="1" customWidth="1"/>
    <col min="11785" max="11786" width="12.28515625" style="1" customWidth="1"/>
    <col min="11787" max="12035" width="9.140625" style="1"/>
    <col min="12036" max="12036" width="17.42578125" style="1" customWidth="1"/>
    <col min="12037" max="12040" width="25.140625" style="1" customWidth="1"/>
    <col min="12041" max="12042" width="12.28515625" style="1" customWidth="1"/>
    <col min="12043" max="12291" width="9.140625" style="1"/>
    <col min="12292" max="12292" width="17.42578125" style="1" customWidth="1"/>
    <col min="12293" max="12296" width="25.140625" style="1" customWidth="1"/>
    <col min="12297" max="12298" width="12.28515625" style="1" customWidth="1"/>
    <col min="12299" max="12547" width="9.140625" style="1"/>
    <col min="12548" max="12548" width="17.42578125" style="1" customWidth="1"/>
    <col min="12549" max="12552" width="25.140625" style="1" customWidth="1"/>
    <col min="12553" max="12554" width="12.28515625" style="1" customWidth="1"/>
    <col min="12555" max="12803" width="9.140625" style="1"/>
    <col min="12804" max="12804" width="17.42578125" style="1" customWidth="1"/>
    <col min="12805" max="12808" width="25.140625" style="1" customWidth="1"/>
    <col min="12809" max="12810" width="12.28515625" style="1" customWidth="1"/>
    <col min="12811" max="13059" width="9.140625" style="1"/>
    <col min="13060" max="13060" width="17.42578125" style="1" customWidth="1"/>
    <col min="13061" max="13064" width="25.140625" style="1" customWidth="1"/>
    <col min="13065" max="13066" width="12.28515625" style="1" customWidth="1"/>
    <col min="13067" max="13315" width="9.140625" style="1"/>
    <col min="13316" max="13316" width="17.42578125" style="1" customWidth="1"/>
    <col min="13317" max="13320" width="25.140625" style="1" customWidth="1"/>
    <col min="13321" max="13322" width="12.28515625" style="1" customWidth="1"/>
    <col min="13323" max="13571" width="9.140625" style="1"/>
    <col min="13572" max="13572" width="17.42578125" style="1" customWidth="1"/>
    <col min="13573" max="13576" width="25.140625" style="1" customWidth="1"/>
    <col min="13577" max="13578" width="12.28515625" style="1" customWidth="1"/>
    <col min="13579" max="13827" width="9.140625" style="1"/>
    <col min="13828" max="13828" width="17.42578125" style="1" customWidth="1"/>
    <col min="13829" max="13832" width="25.140625" style="1" customWidth="1"/>
    <col min="13833" max="13834" width="12.28515625" style="1" customWidth="1"/>
    <col min="13835" max="14083" width="9.140625" style="1"/>
    <col min="14084" max="14084" width="17.42578125" style="1" customWidth="1"/>
    <col min="14085" max="14088" width="25.140625" style="1" customWidth="1"/>
    <col min="14089" max="14090" width="12.28515625" style="1" customWidth="1"/>
    <col min="14091" max="14339" width="9.140625" style="1"/>
    <col min="14340" max="14340" width="17.42578125" style="1" customWidth="1"/>
    <col min="14341" max="14344" width="25.140625" style="1" customWidth="1"/>
    <col min="14345" max="14346" width="12.28515625" style="1" customWidth="1"/>
    <col min="14347" max="14595" width="9.140625" style="1"/>
    <col min="14596" max="14596" width="17.42578125" style="1" customWidth="1"/>
    <col min="14597" max="14600" width="25.140625" style="1" customWidth="1"/>
    <col min="14601" max="14602" width="12.28515625" style="1" customWidth="1"/>
    <col min="14603" max="14851" width="9.140625" style="1"/>
    <col min="14852" max="14852" width="17.42578125" style="1" customWidth="1"/>
    <col min="14853" max="14856" width="25.140625" style="1" customWidth="1"/>
    <col min="14857" max="14858" width="12.28515625" style="1" customWidth="1"/>
    <col min="14859" max="15107" width="9.140625" style="1"/>
    <col min="15108" max="15108" width="17.42578125" style="1" customWidth="1"/>
    <col min="15109" max="15112" width="25.140625" style="1" customWidth="1"/>
    <col min="15113" max="15114" width="12.28515625" style="1" customWidth="1"/>
    <col min="15115" max="15363" width="9.140625" style="1"/>
    <col min="15364" max="15364" width="17.42578125" style="1" customWidth="1"/>
    <col min="15365" max="15368" width="25.140625" style="1" customWidth="1"/>
    <col min="15369" max="15370" width="12.28515625" style="1" customWidth="1"/>
    <col min="15371" max="15619" width="9.140625" style="1"/>
    <col min="15620" max="15620" width="17.42578125" style="1" customWidth="1"/>
    <col min="15621" max="15624" width="25.140625" style="1" customWidth="1"/>
    <col min="15625" max="15626" width="12.28515625" style="1" customWidth="1"/>
    <col min="15627" max="15875" width="9.140625" style="1"/>
    <col min="15876" max="15876" width="17.42578125" style="1" customWidth="1"/>
    <col min="15877" max="15880" width="25.140625" style="1" customWidth="1"/>
    <col min="15881" max="15882" width="12.28515625" style="1" customWidth="1"/>
    <col min="15883" max="16131" width="9.140625" style="1"/>
    <col min="16132" max="16132" width="17.42578125" style="1" customWidth="1"/>
    <col min="16133" max="16136" width="25.140625" style="1" customWidth="1"/>
    <col min="16137" max="16138" width="12.28515625" style="1" customWidth="1"/>
    <col min="16139" max="16384" width="9.140625" style="1"/>
  </cols>
  <sheetData>
    <row r="1" spans="1:11" ht="15.75">
      <c r="A1" s="188" t="s">
        <v>449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11" ht="18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>
      <c r="A3" s="189" t="s">
        <v>0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</row>
    <row r="4" spans="1:11" ht="18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>
      <c r="A5" s="189" t="s">
        <v>1</v>
      </c>
      <c r="B5" s="189"/>
      <c r="C5" s="189"/>
      <c r="D5" s="189"/>
      <c r="E5" s="189"/>
      <c r="F5" s="189"/>
      <c r="G5" s="189"/>
      <c r="H5" s="189"/>
      <c r="I5" s="189"/>
      <c r="J5" s="189"/>
      <c r="K5" s="189"/>
    </row>
    <row r="6" spans="1:11" ht="15.7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>
      <c r="A7" s="181" t="s">
        <v>2</v>
      </c>
      <c r="B7" s="181"/>
      <c r="C7" s="181"/>
      <c r="D7" s="181"/>
      <c r="E7" s="181"/>
      <c r="F7" s="141"/>
      <c r="G7" s="142"/>
      <c r="H7" s="142"/>
      <c r="I7" s="143"/>
      <c r="J7" s="144"/>
      <c r="K7" s="144"/>
    </row>
    <row r="8" spans="1:11" ht="38.25">
      <c r="A8" s="182" t="s">
        <v>3</v>
      </c>
      <c r="B8" s="182"/>
      <c r="C8" s="182"/>
      <c r="D8" s="182"/>
      <c r="E8" s="182"/>
      <c r="F8" s="145" t="s">
        <v>453</v>
      </c>
      <c r="G8" s="146" t="s">
        <v>460</v>
      </c>
      <c r="H8" s="146" t="s">
        <v>459</v>
      </c>
      <c r="I8" s="145" t="s">
        <v>461</v>
      </c>
      <c r="J8" s="145" t="s">
        <v>4</v>
      </c>
      <c r="K8" s="145" t="s">
        <v>5</v>
      </c>
    </row>
    <row r="9" spans="1:11">
      <c r="A9" s="186">
        <v>1</v>
      </c>
      <c r="B9" s="186"/>
      <c r="C9" s="186"/>
      <c r="D9" s="186"/>
      <c r="E9" s="187"/>
      <c r="F9" s="147">
        <v>2</v>
      </c>
      <c r="G9" s="147">
        <v>3</v>
      </c>
      <c r="H9" s="147">
        <v>4</v>
      </c>
      <c r="I9" s="147">
        <v>5</v>
      </c>
      <c r="J9" s="148" t="s">
        <v>6</v>
      </c>
      <c r="K9" s="148" t="s">
        <v>7</v>
      </c>
    </row>
    <row r="10" spans="1:11">
      <c r="A10" s="168" t="s">
        <v>8</v>
      </c>
      <c r="B10" s="169"/>
      <c r="C10" s="169"/>
      <c r="D10" s="169"/>
      <c r="E10" s="174"/>
      <c r="F10" s="149">
        <v>2298128.7199999997</v>
      </c>
      <c r="G10" s="150">
        <v>6479122</v>
      </c>
      <c r="H10" s="150">
        <v>6479122</v>
      </c>
      <c r="I10" s="149">
        <f>+'A.1 PRIHODI EK'!F10</f>
        <v>3141984.33</v>
      </c>
      <c r="J10" s="151"/>
      <c r="K10" s="151"/>
    </row>
    <row r="11" spans="1:11">
      <c r="A11" s="175" t="s">
        <v>9</v>
      </c>
      <c r="B11" s="174"/>
      <c r="C11" s="174"/>
      <c r="D11" s="174"/>
      <c r="E11" s="174"/>
      <c r="F11" s="149">
        <v>12</v>
      </c>
      <c r="G11" s="150">
        <v>0</v>
      </c>
      <c r="H11" s="150">
        <v>0</v>
      </c>
      <c r="I11" s="149">
        <v>0</v>
      </c>
      <c r="J11" s="151"/>
      <c r="K11" s="151"/>
    </row>
    <row r="12" spans="1:11">
      <c r="A12" s="176" t="s">
        <v>10</v>
      </c>
      <c r="B12" s="177"/>
      <c r="C12" s="177"/>
      <c r="D12" s="177"/>
      <c r="E12" s="178"/>
      <c r="F12" s="152">
        <v>2298140.7199999997</v>
      </c>
      <c r="G12" s="153">
        <v>6479122</v>
      </c>
      <c r="H12" s="153">
        <v>6479122</v>
      </c>
      <c r="I12" s="152">
        <f>+I11+I10</f>
        <v>3141984.33</v>
      </c>
      <c r="J12" s="140">
        <f>+I12/F12*100</f>
        <v>136.71853523399562</v>
      </c>
      <c r="K12" s="152">
        <f>+I12/G12*100</f>
        <v>48.49398313536927</v>
      </c>
    </row>
    <row r="13" spans="1:11">
      <c r="A13" s="179" t="s">
        <v>11</v>
      </c>
      <c r="B13" s="169"/>
      <c r="C13" s="169"/>
      <c r="D13" s="169"/>
      <c r="E13" s="169"/>
      <c r="F13" s="149">
        <v>2948051.9813999999</v>
      </c>
      <c r="G13" s="150">
        <v>6177841</v>
      </c>
      <c r="H13" s="150">
        <v>6177841</v>
      </c>
      <c r="I13" s="149">
        <f>+'A.1 RASHODI EK'!F10</f>
        <v>3301192.35</v>
      </c>
      <c r="J13" s="151">
        <f>+I13/F13*100</f>
        <v>111.97877007692034</v>
      </c>
      <c r="K13" s="151"/>
    </row>
    <row r="14" spans="1:11">
      <c r="A14" s="175" t="s">
        <v>12</v>
      </c>
      <c r="B14" s="174"/>
      <c r="C14" s="174"/>
      <c r="D14" s="174"/>
      <c r="E14" s="174"/>
      <c r="F14" s="149">
        <v>14826.289999999999</v>
      </c>
      <c r="G14" s="150">
        <v>34000</v>
      </c>
      <c r="H14" s="150">
        <v>34000</v>
      </c>
      <c r="I14" s="149">
        <f>+'A.1 RASHODI EK'!F100</f>
        <v>17348.02</v>
      </c>
      <c r="J14" s="151">
        <v>117.82313714354704</v>
      </c>
      <c r="K14" s="151"/>
    </row>
    <row r="15" spans="1:11">
      <c r="A15" s="154" t="s">
        <v>13</v>
      </c>
      <c r="B15" s="155"/>
      <c r="C15" s="155"/>
      <c r="D15" s="155"/>
      <c r="E15" s="155"/>
      <c r="F15" s="152">
        <v>2962878.2714</v>
      </c>
      <c r="G15" s="153">
        <v>6211841</v>
      </c>
      <c r="H15" s="153">
        <v>6211841</v>
      </c>
      <c r="I15" s="152">
        <f>+I14+I13</f>
        <v>3318540.37</v>
      </c>
      <c r="J15" s="140">
        <f>+I15/F15*100</f>
        <v>112.00393894116833</v>
      </c>
      <c r="K15" s="152">
        <f>+I15/G15*100</f>
        <v>53.422815715985003</v>
      </c>
    </row>
    <row r="16" spans="1:11">
      <c r="A16" s="180" t="s">
        <v>14</v>
      </c>
      <c r="B16" s="177"/>
      <c r="C16" s="177"/>
      <c r="D16" s="177"/>
      <c r="E16" s="177"/>
      <c r="F16" s="156">
        <v>-664737.55140000023</v>
      </c>
      <c r="G16" s="157">
        <v>267281</v>
      </c>
      <c r="H16" s="157">
        <v>267281</v>
      </c>
      <c r="I16" s="156">
        <f>+I12-I15</f>
        <v>-176556.04000000004</v>
      </c>
      <c r="J16" s="152"/>
      <c r="K16" s="152"/>
    </row>
    <row r="17" spans="1:11" ht="18">
      <c r="A17" s="8"/>
      <c r="B17" s="8"/>
      <c r="C17" s="8"/>
      <c r="D17" s="8"/>
      <c r="E17" s="8"/>
      <c r="F17" s="9"/>
      <c r="G17" s="10"/>
      <c r="H17" s="10"/>
      <c r="I17" s="9"/>
      <c r="J17" s="11"/>
      <c r="K17" s="11"/>
    </row>
    <row r="18" spans="1:11" ht="18">
      <c r="A18" s="181" t="s">
        <v>15</v>
      </c>
      <c r="B18" s="181"/>
      <c r="C18" s="181"/>
      <c r="D18" s="181"/>
      <c r="E18" s="181"/>
      <c r="F18" s="9"/>
      <c r="G18" s="10"/>
      <c r="H18" s="10"/>
      <c r="I18" s="9"/>
      <c r="J18" s="11"/>
      <c r="K18" s="11"/>
    </row>
    <row r="19" spans="1:11" ht="38.25">
      <c r="A19" s="182" t="s">
        <v>3</v>
      </c>
      <c r="B19" s="182"/>
      <c r="C19" s="182"/>
      <c r="D19" s="182"/>
      <c r="E19" s="182"/>
      <c r="F19" s="145" t="s">
        <v>453</v>
      </c>
      <c r="G19" s="146" t="s">
        <v>460</v>
      </c>
      <c r="H19" s="146" t="s">
        <v>452</v>
      </c>
      <c r="I19" s="145" t="s">
        <v>461</v>
      </c>
      <c r="J19" s="158" t="s">
        <v>4</v>
      </c>
      <c r="K19" s="158" t="s">
        <v>5</v>
      </c>
    </row>
    <row r="20" spans="1:11">
      <c r="A20" s="183">
        <v>1</v>
      </c>
      <c r="B20" s="184"/>
      <c r="C20" s="184"/>
      <c r="D20" s="184"/>
      <c r="E20" s="184"/>
      <c r="F20" s="147">
        <v>2</v>
      </c>
      <c r="G20" s="147">
        <v>3</v>
      </c>
      <c r="H20" s="147">
        <v>4</v>
      </c>
      <c r="I20" s="147">
        <v>5</v>
      </c>
      <c r="J20" s="148" t="s">
        <v>6</v>
      </c>
      <c r="K20" s="148" t="s">
        <v>7</v>
      </c>
    </row>
    <row r="21" spans="1:11">
      <c r="A21" s="168" t="s">
        <v>16</v>
      </c>
      <c r="B21" s="185"/>
      <c r="C21" s="185"/>
      <c r="D21" s="185"/>
      <c r="E21" s="185"/>
      <c r="F21" s="149">
        <v>0</v>
      </c>
      <c r="G21" s="150">
        <v>0</v>
      </c>
      <c r="H21" s="150">
        <v>0</v>
      </c>
      <c r="I21" s="149">
        <v>0</v>
      </c>
      <c r="J21" s="151"/>
      <c r="K21" s="151"/>
    </row>
    <row r="22" spans="1:11" ht="27" customHeight="1">
      <c r="A22" s="168" t="s">
        <v>17</v>
      </c>
      <c r="B22" s="169"/>
      <c r="C22" s="169"/>
      <c r="D22" s="169"/>
      <c r="E22" s="169"/>
      <c r="F22" s="149">
        <v>0</v>
      </c>
      <c r="G22" s="150">
        <v>0</v>
      </c>
      <c r="H22" s="150">
        <v>0</v>
      </c>
      <c r="I22" s="149">
        <v>0</v>
      </c>
      <c r="J22" s="151"/>
      <c r="K22" s="151"/>
    </row>
    <row r="23" spans="1:11">
      <c r="A23" s="170" t="s">
        <v>18</v>
      </c>
      <c r="B23" s="171"/>
      <c r="C23" s="171"/>
      <c r="D23" s="171"/>
      <c r="E23" s="172"/>
      <c r="F23" s="152">
        <v>0</v>
      </c>
      <c r="G23" s="153">
        <v>0</v>
      </c>
      <c r="H23" s="153">
        <v>0</v>
      </c>
      <c r="I23" s="152">
        <v>0</v>
      </c>
      <c r="J23" s="152"/>
      <c r="K23" s="152"/>
    </row>
    <row r="24" spans="1:11">
      <c r="A24" s="168" t="s">
        <v>19</v>
      </c>
      <c r="B24" s="169"/>
      <c r="C24" s="169"/>
      <c r="D24" s="169"/>
      <c r="E24" s="169"/>
      <c r="F24" s="159">
        <v>1949097.58</v>
      </c>
      <c r="G24" s="160">
        <v>1641928</v>
      </c>
      <c r="H24" s="160">
        <v>1641928</v>
      </c>
      <c r="I24" s="149">
        <v>1821600</v>
      </c>
      <c r="J24" s="151">
        <v>93.458635354726567</v>
      </c>
      <c r="K24" s="151">
        <v>110.94274535789633</v>
      </c>
    </row>
    <row r="25" spans="1:11">
      <c r="A25" s="168" t="s">
        <v>20</v>
      </c>
      <c r="B25" s="169"/>
      <c r="C25" s="169"/>
      <c r="D25" s="169"/>
      <c r="E25" s="169"/>
      <c r="F25" s="159">
        <v>-1124504.33</v>
      </c>
      <c r="G25" s="160">
        <v>-1909209</v>
      </c>
      <c r="H25" s="160">
        <v>-1909209</v>
      </c>
      <c r="I25" s="161">
        <v>-1280633</v>
      </c>
      <c r="J25" s="151">
        <v>113.88422132620867</v>
      </c>
      <c r="K25" s="151">
        <v>67.076627021976122</v>
      </c>
    </row>
    <row r="26" spans="1:11">
      <c r="A26" s="170" t="s">
        <v>21</v>
      </c>
      <c r="B26" s="171"/>
      <c r="C26" s="171"/>
      <c r="D26" s="171"/>
      <c r="E26" s="172"/>
      <c r="F26" s="152">
        <v>824593.25</v>
      </c>
      <c r="G26" s="157">
        <v>-267281</v>
      </c>
      <c r="H26" s="157">
        <v>-267281</v>
      </c>
      <c r="I26" s="152">
        <v>540967</v>
      </c>
      <c r="J26" s="152"/>
      <c r="K26" s="152"/>
    </row>
    <row r="27" spans="1:11">
      <c r="A27" s="173" t="s">
        <v>22</v>
      </c>
      <c r="B27" s="173"/>
      <c r="C27" s="173"/>
      <c r="D27" s="173"/>
      <c r="E27" s="173"/>
      <c r="F27" s="156">
        <v>159855.69859999977</v>
      </c>
      <c r="G27" s="157">
        <v>0</v>
      </c>
      <c r="H27" s="157">
        <v>0</v>
      </c>
      <c r="I27" s="156">
        <v>334570.93999999994</v>
      </c>
      <c r="J27" s="152"/>
      <c r="K27" s="152"/>
    </row>
    <row r="29" spans="1:11" ht="23.25" customHeight="1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</row>
    <row r="30" spans="1:11" ht="20.25" customHeight="1">
      <c r="A30" s="166" t="s">
        <v>446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</row>
    <row r="31" spans="1:11" ht="38.25" customHeight="1">
      <c r="A31" s="166" t="s">
        <v>447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</row>
    <row r="32" spans="1:11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</row>
    <row r="33" spans="1:11" ht="31.5" customHeight="1">
      <c r="A33" s="167" t="s">
        <v>448</v>
      </c>
      <c r="B33" s="167"/>
      <c r="C33" s="167"/>
      <c r="D33" s="167"/>
      <c r="E33" s="167"/>
      <c r="F33" s="167"/>
      <c r="G33" s="167"/>
      <c r="H33" s="167"/>
      <c r="I33" s="167"/>
      <c r="J33" s="167"/>
      <c r="K33" s="167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R97"/>
  <sheetViews>
    <sheetView zoomScale="80" zoomScaleNormal="80" workbookViewId="0">
      <pane xSplit="2" ySplit="8" topLeftCell="C57" activePane="bottomRight" state="frozen"/>
      <selection pane="topRight" activeCell="C1" sqref="C1"/>
      <selection pane="bottomLeft" activeCell="A10" sqref="A10"/>
      <selection pane="bottomRight" activeCell="F65" sqref="F65"/>
    </sheetView>
  </sheetViews>
  <sheetFormatPr defaultRowHeight="12.75"/>
  <cols>
    <col min="1" max="1" width="15.85546875" style="14" customWidth="1"/>
    <col min="2" max="2" width="23.28515625" style="17" customWidth="1"/>
    <col min="3" max="3" width="16.42578125" style="112" bestFit="1" customWidth="1"/>
    <col min="4" max="4" width="17.5703125" style="107" bestFit="1" customWidth="1"/>
    <col min="5" max="5" width="17.5703125" style="107" hidden="1" customWidth="1"/>
    <col min="6" max="6" width="16.42578125" style="94" customWidth="1"/>
    <col min="7" max="8" width="13.42578125" style="94" customWidth="1"/>
    <col min="9" max="9" width="15.85546875" style="14" customWidth="1"/>
    <col min="10" max="15" width="9.140625" style="14"/>
    <col min="16" max="16" width="13.85546875" style="14" bestFit="1" customWidth="1"/>
    <col min="17" max="17" width="9.140625" style="14"/>
    <col min="18" max="18" width="13.85546875" style="14" bestFit="1" customWidth="1"/>
    <col min="19" max="232" width="9.140625" style="14"/>
    <col min="233" max="233" width="15.85546875" style="14" customWidth="1"/>
    <col min="234" max="234" width="57.5703125" style="14" customWidth="1"/>
    <col min="235" max="235" width="20.140625" style="14" customWidth="1"/>
    <col min="236" max="237" width="17.5703125" style="14" bestFit="1" customWidth="1"/>
    <col min="238" max="238" width="16.42578125" style="14" bestFit="1" customWidth="1"/>
    <col min="239" max="239" width="15.5703125" style="14" bestFit="1" customWidth="1"/>
    <col min="240" max="240" width="11.85546875" style="14" bestFit="1" customWidth="1"/>
    <col min="241" max="241" width="15.42578125" style="14" bestFit="1" customWidth="1"/>
    <col min="242" max="242" width="9.42578125" style="14" bestFit="1" customWidth="1"/>
    <col min="243" max="243" width="15.42578125" style="14" bestFit="1" customWidth="1"/>
    <col min="244" max="244" width="9.42578125" style="14" bestFit="1" customWidth="1"/>
    <col min="245" max="488" width="9.140625" style="14"/>
    <col min="489" max="489" width="15.85546875" style="14" customWidth="1"/>
    <col min="490" max="490" width="57.5703125" style="14" customWidth="1"/>
    <col min="491" max="491" width="20.140625" style="14" customWidth="1"/>
    <col min="492" max="493" width="17.5703125" style="14" bestFit="1" customWidth="1"/>
    <col min="494" max="494" width="16.42578125" style="14" bestFit="1" customWidth="1"/>
    <col min="495" max="495" width="15.5703125" style="14" bestFit="1" customWidth="1"/>
    <col min="496" max="496" width="11.85546875" style="14" bestFit="1" customWidth="1"/>
    <col min="497" max="497" width="15.42578125" style="14" bestFit="1" customWidth="1"/>
    <col min="498" max="498" width="9.42578125" style="14" bestFit="1" customWidth="1"/>
    <col min="499" max="499" width="15.42578125" style="14" bestFit="1" customWidth="1"/>
    <col min="500" max="500" width="9.42578125" style="14" bestFit="1" customWidth="1"/>
    <col min="501" max="744" width="9.140625" style="14"/>
    <col min="745" max="745" width="15.85546875" style="14" customWidth="1"/>
    <col min="746" max="746" width="57.5703125" style="14" customWidth="1"/>
    <col min="747" max="747" width="20.140625" style="14" customWidth="1"/>
    <col min="748" max="749" width="17.5703125" style="14" bestFit="1" customWidth="1"/>
    <col min="750" max="750" width="16.42578125" style="14" bestFit="1" customWidth="1"/>
    <col min="751" max="751" width="15.5703125" style="14" bestFit="1" customWidth="1"/>
    <col min="752" max="752" width="11.85546875" style="14" bestFit="1" customWidth="1"/>
    <col min="753" max="753" width="15.42578125" style="14" bestFit="1" customWidth="1"/>
    <col min="754" max="754" width="9.42578125" style="14" bestFit="1" customWidth="1"/>
    <col min="755" max="755" width="15.42578125" style="14" bestFit="1" customWidth="1"/>
    <col min="756" max="756" width="9.42578125" style="14" bestFit="1" customWidth="1"/>
    <col min="757" max="1000" width="9.140625" style="14"/>
    <col min="1001" max="1001" width="15.85546875" style="14" customWidth="1"/>
    <col min="1002" max="1002" width="57.5703125" style="14" customWidth="1"/>
    <col min="1003" max="1003" width="20.140625" style="14" customWidth="1"/>
    <col min="1004" max="1005" width="17.5703125" style="14" bestFit="1" customWidth="1"/>
    <col min="1006" max="1006" width="16.42578125" style="14" bestFit="1" customWidth="1"/>
    <col min="1007" max="1007" width="15.5703125" style="14" bestFit="1" customWidth="1"/>
    <col min="1008" max="1008" width="11.85546875" style="14" bestFit="1" customWidth="1"/>
    <col min="1009" max="1009" width="15.42578125" style="14" bestFit="1" customWidth="1"/>
    <col min="1010" max="1010" width="9.42578125" style="14" bestFit="1" customWidth="1"/>
    <col min="1011" max="1011" width="15.42578125" style="14" bestFit="1" customWidth="1"/>
    <col min="1012" max="1012" width="9.42578125" style="14" bestFit="1" customWidth="1"/>
    <col min="1013" max="1256" width="9.140625" style="14"/>
    <col min="1257" max="1257" width="15.85546875" style="14" customWidth="1"/>
    <col min="1258" max="1258" width="57.5703125" style="14" customWidth="1"/>
    <col min="1259" max="1259" width="20.140625" style="14" customWidth="1"/>
    <col min="1260" max="1261" width="17.5703125" style="14" bestFit="1" customWidth="1"/>
    <col min="1262" max="1262" width="16.42578125" style="14" bestFit="1" customWidth="1"/>
    <col min="1263" max="1263" width="15.5703125" style="14" bestFit="1" customWidth="1"/>
    <col min="1264" max="1264" width="11.85546875" style="14" bestFit="1" customWidth="1"/>
    <col min="1265" max="1265" width="15.42578125" style="14" bestFit="1" customWidth="1"/>
    <col min="1266" max="1266" width="9.42578125" style="14" bestFit="1" customWidth="1"/>
    <col min="1267" max="1267" width="15.42578125" style="14" bestFit="1" customWidth="1"/>
    <col min="1268" max="1268" width="9.42578125" style="14" bestFit="1" customWidth="1"/>
    <col min="1269" max="1512" width="9.140625" style="14"/>
    <col min="1513" max="1513" width="15.85546875" style="14" customWidth="1"/>
    <col min="1514" max="1514" width="57.5703125" style="14" customWidth="1"/>
    <col min="1515" max="1515" width="20.140625" style="14" customWidth="1"/>
    <col min="1516" max="1517" width="17.5703125" style="14" bestFit="1" customWidth="1"/>
    <col min="1518" max="1518" width="16.42578125" style="14" bestFit="1" customWidth="1"/>
    <col min="1519" max="1519" width="15.5703125" style="14" bestFit="1" customWidth="1"/>
    <col min="1520" max="1520" width="11.85546875" style="14" bestFit="1" customWidth="1"/>
    <col min="1521" max="1521" width="15.42578125" style="14" bestFit="1" customWidth="1"/>
    <col min="1522" max="1522" width="9.42578125" style="14" bestFit="1" customWidth="1"/>
    <col min="1523" max="1523" width="15.42578125" style="14" bestFit="1" customWidth="1"/>
    <col min="1524" max="1524" width="9.42578125" style="14" bestFit="1" customWidth="1"/>
    <col min="1525" max="1768" width="9.140625" style="14"/>
    <col min="1769" max="1769" width="15.85546875" style="14" customWidth="1"/>
    <col min="1770" max="1770" width="57.5703125" style="14" customWidth="1"/>
    <col min="1771" max="1771" width="20.140625" style="14" customWidth="1"/>
    <col min="1772" max="1773" width="17.5703125" style="14" bestFit="1" customWidth="1"/>
    <col min="1774" max="1774" width="16.42578125" style="14" bestFit="1" customWidth="1"/>
    <col min="1775" max="1775" width="15.5703125" style="14" bestFit="1" customWidth="1"/>
    <col min="1776" max="1776" width="11.85546875" style="14" bestFit="1" customWidth="1"/>
    <col min="1777" max="1777" width="15.42578125" style="14" bestFit="1" customWidth="1"/>
    <col min="1778" max="1778" width="9.42578125" style="14" bestFit="1" customWidth="1"/>
    <col min="1779" max="1779" width="15.42578125" style="14" bestFit="1" customWidth="1"/>
    <col min="1780" max="1780" width="9.42578125" style="14" bestFit="1" customWidth="1"/>
    <col min="1781" max="2024" width="9.140625" style="14"/>
    <col min="2025" max="2025" width="15.85546875" style="14" customWidth="1"/>
    <col min="2026" max="2026" width="57.5703125" style="14" customWidth="1"/>
    <col min="2027" max="2027" width="20.140625" style="14" customWidth="1"/>
    <col min="2028" max="2029" width="17.5703125" style="14" bestFit="1" customWidth="1"/>
    <col min="2030" max="2030" width="16.42578125" style="14" bestFit="1" customWidth="1"/>
    <col min="2031" max="2031" width="15.5703125" style="14" bestFit="1" customWidth="1"/>
    <col min="2032" max="2032" width="11.85546875" style="14" bestFit="1" customWidth="1"/>
    <col min="2033" max="2033" width="15.42578125" style="14" bestFit="1" customWidth="1"/>
    <col min="2034" max="2034" width="9.42578125" style="14" bestFit="1" customWidth="1"/>
    <col min="2035" max="2035" width="15.42578125" style="14" bestFit="1" customWidth="1"/>
    <col min="2036" max="2036" width="9.42578125" style="14" bestFit="1" customWidth="1"/>
    <col min="2037" max="2280" width="9.140625" style="14"/>
    <col min="2281" max="2281" width="15.85546875" style="14" customWidth="1"/>
    <col min="2282" max="2282" width="57.5703125" style="14" customWidth="1"/>
    <col min="2283" max="2283" width="20.140625" style="14" customWidth="1"/>
    <col min="2284" max="2285" width="17.5703125" style="14" bestFit="1" customWidth="1"/>
    <col min="2286" max="2286" width="16.42578125" style="14" bestFit="1" customWidth="1"/>
    <col min="2287" max="2287" width="15.5703125" style="14" bestFit="1" customWidth="1"/>
    <col min="2288" max="2288" width="11.85546875" style="14" bestFit="1" customWidth="1"/>
    <col min="2289" max="2289" width="15.42578125" style="14" bestFit="1" customWidth="1"/>
    <col min="2290" max="2290" width="9.42578125" style="14" bestFit="1" customWidth="1"/>
    <col min="2291" max="2291" width="15.42578125" style="14" bestFit="1" customWidth="1"/>
    <col min="2292" max="2292" width="9.42578125" style="14" bestFit="1" customWidth="1"/>
    <col min="2293" max="2536" width="9.140625" style="14"/>
    <col min="2537" max="2537" width="15.85546875" style="14" customWidth="1"/>
    <col min="2538" max="2538" width="57.5703125" style="14" customWidth="1"/>
    <col min="2539" max="2539" width="20.140625" style="14" customWidth="1"/>
    <col min="2540" max="2541" width="17.5703125" style="14" bestFit="1" customWidth="1"/>
    <col min="2542" max="2542" width="16.42578125" style="14" bestFit="1" customWidth="1"/>
    <col min="2543" max="2543" width="15.5703125" style="14" bestFit="1" customWidth="1"/>
    <col min="2544" max="2544" width="11.85546875" style="14" bestFit="1" customWidth="1"/>
    <col min="2545" max="2545" width="15.42578125" style="14" bestFit="1" customWidth="1"/>
    <col min="2546" max="2546" width="9.42578125" style="14" bestFit="1" customWidth="1"/>
    <col min="2547" max="2547" width="15.42578125" style="14" bestFit="1" customWidth="1"/>
    <col min="2548" max="2548" width="9.42578125" style="14" bestFit="1" customWidth="1"/>
    <col min="2549" max="2792" width="9.140625" style="14"/>
    <col min="2793" max="2793" width="15.85546875" style="14" customWidth="1"/>
    <col min="2794" max="2794" width="57.5703125" style="14" customWidth="1"/>
    <col min="2795" max="2795" width="20.140625" style="14" customWidth="1"/>
    <col min="2796" max="2797" width="17.5703125" style="14" bestFit="1" customWidth="1"/>
    <col min="2798" max="2798" width="16.42578125" style="14" bestFit="1" customWidth="1"/>
    <col min="2799" max="2799" width="15.5703125" style="14" bestFit="1" customWidth="1"/>
    <col min="2800" max="2800" width="11.85546875" style="14" bestFit="1" customWidth="1"/>
    <col min="2801" max="2801" width="15.42578125" style="14" bestFit="1" customWidth="1"/>
    <col min="2802" max="2802" width="9.42578125" style="14" bestFit="1" customWidth="1"/>
    <col min="2803" max="2803" width="15.42578125" style="14" bestFit="1" customWidth="1"/>
    <col min="2804" max="2804" width="9.42578125" style="14" bestFit="1" customWidth="1"/>
    <col min="2805" max="3048" width="9.140625" style="14"/>
    <col min="3049" max="3049" width="15.85546875" style="14" customWidth="1"/>
    <col min="3050" max="3050" width="57.5703125" style="14" customWidth="1"/>
    <col min="3051" max="3051" width="20.140625" style="14" customWidth="1"/>
    <col min="3052" max="3053" width="17.5703125" style="14" bestFit="1" customWidth="1"/>
    <col min="3054" max="3054" width="16.42578125" style="14" bestFit="1" customWidth="1"/>
    <col min="3055" max="3055" width="15.5703125" style="14" bestFit="1" customWidth="1"/>
    <col min="3056" max="3056" width="11.85546875" style="14" bestFit="1" customWidth="1"/>
    <col min="3057" max="3057" width="15.42578125" style="14" bestFit="1" customWidth="1"/>
    <col min="3058" max="3058" width="9.42578125" style="14" bestFit="1" customWidth="1"/>
    <col min="3059" max="3059" width="15.42578125" style="14" bestFit="1" customWidth="1"/>
    <col min="3060" max="3060" width="9.42578125" style="14" bestFit="1" customWidth="1"/>
    <col min="3061" max="3304" width="9.140625" style="14"/>
    <col min="3305" max="3305" width="15.85546875" style="14" customWidth="1"/>
    <col min="3306" max="3306" width="57.5703125" style="14" customWidth="1"/>
    <col min="3307" max="3307" width="20.140625" style="14" customWidth="1"/>
    <col min="3308" max="3309" width="17.5703125" style="14" bestFit="1" customWidth="1"/>
    <col min="3310" max="3310" width="16.42578125" style="14" bestFit="1" customWidth="1"/>
    <col min="3311" max="3311" width="15.5703125" style="14" bestFit="1" customWidth="1"/>
    <col min="3312" max="3312" width="11.85546875" style="14" bestFit="1" customWidth="1"/>
    <col min="3313" max="3313" width="15.42578125" style="14" bestFit="1" customWidth="1"/>
    <col min="3314" max="3314" width="9.42578125" style="14" bestFit="1" customWidth="1"/>
    <col min="3315" max="3315" width="15.42578125" style="14" bestFit="1" customWidth="1"/>
    <col min="3316" max="3316" width="9.42578125" style="14" bestFit="1" customWidth="1"/>
    <col min="3317" max="3560" width="9.140625" style="14"/>
    <col min="3561" max="3561" width="15.85546875" style="14" customWidth="1"/>
    <col min="3562" max="3562" width="57.5703125" style="14" customWidth="1"/>
    <col min="3563" max="3563" width="20.140625" style="14" customWidth="1"/>
    <col min="3564" max="3565" width="17.5703125" style="14" bestFit="1" customWidth="1"/>
    <col min="3566" max="3566" width="16.42578125" style="14" bestFit="1" customWidth="1"/>
    <col min="3567" max="3567" width="15.5703125" style="14" bestFit="1" customWidth="1"/>
    <col min="3568" max="3568" width="11.85546875" style="14" bestFit="1" customWidth="1"/>
    <col min="3569" max="3569" width="15.42578125" style="14" bestFit="1" customWidth="1"/>
    <col min="3570" max="3570" width="9.42578125" style="14" bestFit="1" customWidth="1"/>
    <col min="3571" max="3571" width="15.42578125" style="14" bestFit="1" customWidth="1"/>
    <col min="3572" max="3572" width="9.42578125" style="14" bestFit="1" customWidth="1"/>
    <col min="3573" max="3816" width="9.140625" style="14"/>
    <col min="3817" max="3817" width="15.85546875" style="14" customWidth="1"/>
    <col min="3818" max="3818" width="57.5703125" style="14" customWidth="1"/>
    <col min="3819" max="3819" width="20.140625" style="14" customWidth="1"/>
    <col min="3820" max="3821" width="17.5703125" style="14" bestFit="1" customWidth="1"/>
    <col min="3822" max="3822" width="16.42578125" style="14" bestFit="1" customWidth="1"/>
    <col min="3823" max="3823" width="15.5703125" style="14" bestFit="1" customWidth="1"/>
    <col min="3824" max="3824" width="11.85546875" style="14" bestFit="1" customWidth="1"/>
    <col min="3825" max="3825" width="15.42578125" style="14" bestFit="1" customWidth="1"/>
    <col min="3826" max="3826" width="9.42578125" style="14" bestFit="1" customWidth="1"/>
    <col min="3827" max="3827" width="15.42578125" style="14" bestFit="1" customWidth="1"/>
    <col min="3828" max="3828" width="9.42578125" style="14" bestFit="1" customWidth="1"/>
    <col min="3829" max="4072" width="9.140625" style="14"/>
    <col min="4073" max="4073" width="15.85546875" style="14" customWidth="1"/>
    <col min="4074" max="4074" width="57.5703125" style="14" customWidth="1"/>
    <col min="4075" max="4075" width="20.140625" style="14" customWidth="1"/>
    <col min="4076" max="4077" width="17.5703125" style="14" bestFit="1" customWidth="1"/>
    <col min="4078" max="4078" width="16.42578125" style="14" bestFit="1" customWidth="1"/>
    <col min="4079" max="4079" width="15.5703125" style="14" bestFit="1" customWidth="1"/>
    <col min="4080" max="4080" width="11.85546875" style="14" bestFit="1" customWidth="1"/>
    <col min="4081" max="4081" width="15.42578125" style="14" bestFit="1" customWidth="1"/>
    <col min="4082" max="4082" width="9.42578125" style="14" bestFit="1" customWidth="1"/>
    <col min="4083" max="4083" width="15.42578125" style="14" bestFit="1" customWidth="1"/>
    <col min="4084" max="4084" width="9.42578125" style="14" bestFit="1" customWidth="1"/>
    <col min="4085" max="4328" width="9.140625" style="14"/>
    <col min="4329" max="4329" width="15.85546875" style="14" customWidth="1"/>
    <col min="4330" max="4330" width="57.5703125" style="14" customWidth="1"/>
    <col min="4331" max="4331" width="20.140625" style="14" customWidth="1"/>
    <col min="4332" max="4333" width="17.5703125" style="14" bestFit="1" customWidth="1"/>
    <col min="4334" max="4334" width="16.42578125" style="14" bestFit="1" customWidth="1"/>
    <col min="4335" max="4335" width="15.5703125" style="14" bestFit="1" customWidth="1"/>
    <col min="4336" max="4336" width="11.85546875" style="14" bestFit="1" customWidth="1"/>
    <col min="4337" max="4337" width="15.42578125" style="14" bestFit="1" customWidth="1"/>
    <col min="4338" max="4338" width="9.42578125" style="14" bestFit="1" customWidth="1"/>
    <col min="4339" max="4339" width="15.42578125" style="14" bestFit="1" customWidth="1"/>
    <col min="4340" max="4340" width="9.42578125" style="14" bestFit="1" customWidth="1"/>
    <col min="4341" max="4584" width="9.140625" style="14"/>
    <col min="4585" max="4585" width="15.85546875" style="14" customWidth="1"/>
    <col min="4586" max="4586" width="57.5703125" style="14" customWidth="1"/>
    <col min="4587" max="4587" width="20.140625" style="14" customWidth="1"/>
    <col min="4588" max="4589" width="17.5703125" style="14" bestFit="1" customWidth="1"/>
    <col min="4590" max="4590" width="16.42578125" style="14" bestFit="1" customWidth="1"/>
    <col min="4591" max="4591" width="15.5703125" style="14" bestFit="1" customWidth="1"/>
    <col min="4592" max="4592" width="11.85546875" style="14" bestFit="1" customWidth="1"/>
    <col min="4593" max="4593" width="15.42578125" style="14" bestFit="1" customWidth="1"/>
    <col min="4594" max="4594" width="9.42578125" style="14" bestFit="1" customWidth="1"/>
    <col min="4595" max="4595" width="15.42578125" style="14" bestFit="1" customWidth="1"/>
    <col min="4596" max="4596" width="9.42578125" style="14" bestFit="1" customWidth="1"/>
    <col min="4597" max="4840" width="9.140625" style="14"/>
    <col min="4841" max="4841" width="15.85546875" style="14" customWidth="1"/>
    <col min="4842" max="4842" width="57.5703125" style="14" customWidth="1"/>
    <col min="4843" max="4843" width="20.140625" style="14" customWidth="1"/>
    <col min="4844" max="4845" width="17.5703125" style="14" bestFit="1" customWidth="1"/>
    <col min="4846" max="4846" width="16.42578125" style="14" bestFit="1" customWidth="1"/>
    <col min="4847" max="4847" width="15.5703125" style="14" bestFit="1" customWidth="1"/>
    <col min="4848" max="4848" width="11.85546875" style="14" bestFit="1" customWidth="1"/>
    <col min="4849" max="4849" width="15.42578125" style="14" bestFit="1" customWidth="1"/>
    <col min="4850" max="4850" width="9.42578125" style="14" bestFit="1" customWidth="1"/>
    <col min="4851" max="4851" width="15.42578125" style="14" bestFit="1" customWidth="1"/>
    <col min="4852" max="4852" width="9.42578125" style="14" bestFit="1" customWidth="1"/>
    <col min="4853" max="5096" width="9.140625" style="14"/>
    <col min="5097" max="5097" width="15.85546875" style="14" customWidth="1"/>
    <col min="5098" max="5098" width="57.5703125" style="14" customWidth="1"/>
    <col min="5099" max="5099" width="20.140625" style="14" customWidth="1"/>
    <col min="5100" max="5101" width="17.5703125" style="14" bestFit="1" customWidth="1"/>
    <col min="5102" max="5102" width="16.42578125" style="14" bestFit="1" customWidth="1"/>
    <col min="5103" max="5103" width="15.5703125" style="14" bestFit="1" customWidth="1"/>
    <col min="5104" max="5104" width="11.85546875" style="14" bestFit="1" customWidth="1"/>
    <col min="5105" max="5105" width="15.42578125" style="14" bestFit="1" customWidth="1"/>
    <col min="5106" max="5106" width="9.42578125" style="14" bestFit="1" customWidth="1"/>
    <col min="5107" max="5107" width="15.42578125" style="14" bestFit="1" customWidth="1"/>
    <col min="5108" max="5108" width="9.42578125" style="14" bestFit="1" customWidth="1"/>
    <col min="5109" max="5352" width="9.140625" style="14"/>
    <col min="5353" max="5353" width="15.85546875" style="14" customWidth="1"/>
    <col min="5354" max="5354" width="57.5703125" style="14" customWidth="1"/>
    <col min="5355" max="5355" width="20.140625" style="14" customWidth="1"/>
    <col min="5356" max="5357" width="17.5703125" style="14" bestFit="1" customWidth="1"/>
    <col min="5358" max="5358" width="16.42578125" style="14" bestFit="1" customWidth="1"/>
    <col min="5359" max="5359" width="15.5703125" style="14" bestFit="1" customWidth="1"/>
    <col min="5360" max="5360" width="11.85546875" style="14" bestFit="1" customWidth="1"/>
    <col min="5361" max="5361" width="15.42578125" style="14" bestFit="1" customWidth="1"/>
    <col min="5362" max="5362" width="9.42578125" style="14" bestFit="1" customWidth="1"/>
    <col min="5363" max="5363" width="15.42578125" style="14" bestFit="1" customWidth="1"/>
    <col min="5364" max="5364" width="9.42578125" style="14" bestFit="1" customWidth="1"/>
    <col min="5365" max="5608" width="9.140625" style="14"/>
    <col min="5609" max="5609" width="15.85546875" style="14" customWidth="1"/>
    <col min="5610" max="5610" width="57.5703125" style="14" customWidth="1"/>
    <col min="5611" max="5611" width="20.140625" style="14" customWidth="1"/>
    <col min="5612" max="5613" width="17.5703125" style="14" bestFit="1" customWidth="1"/>
    <col min="5614" max="5614" width="16.42578125" style="14" bestFit="1" customWidth="1"/>
    <col min="5615" max="5615" width="15.5703125" style="14" bestFit="1" customWidth="1"/>
    <col min="5616" max="5616" width="11.85546875" style="14" bestFit="1" customWidth="1"/>
    <col min="5617" max="5617" width="15.42578125" style="14" bestFit="1" customWidth="1"/>
    <col min="5618" max="5618" width="9.42578125" style="14" bestFit="1" customWidth="1"/>
    <col min="5619" max="5619" width="15.42578125" style="14" bestFit="1" customWidth="1"/>
    <col min="5620" max="5620" width="9.42578125" style="14" bestFit="1" customWidth="1"/>
    <col min="5621" max="5864" width="9.140625" style="14"/>
    <col min="5865" max="5865" width="15.85546875" style="14" customWidth="1"/>
    <col min="5866" max="5866" width="57.5703125" style="14" customWidth="1"/>
    <col min="5867" max="5867" width="20.140625" style="14" customWidth="1"/>
    <col min="5868" max="5869" width="17.5703125" style="14" bestFit="1" customWidth="1"/>
    <col min="5870" max="5870" width="16.42578125" style="14" bestFit="1" customWidth="1"/>
    <col min="5871" max="5871" width="15.5703125" style="14" bestFit="1" customWidth="1"/>
    <col min="5872" max="5872" width="11.85546875" style="14" bestFit="1" customWidth="1"/>
    <col min="5873" max="5873" width="15.42578125" style="14" bestFit="1" customWidth="1"/>
    <col min="5874" max="5874" width="9.42578125" style="14" bestFit="1" customWidth="1"/>
    <col min="5875" max="5875" width="15.42578125" style="14" bestFit="1" customWidth="1"/>
    <col min="5876" max="5876" width="9.42578125" style="14" bestFit="1" customWidth="1"/>
    <col min="5877" max="6120" width="9.140625" style="14"/>
    <col min="6121" max="6121" width="15.85546875" style="14" customWidth="1"/>
    <col min="6122" max="6122" width="57.5703125" style="14" customWidth="1"/>
    <col min="6123" max="6123" width="20.140625" style="14" customWidth="1"/>
    <col min="6124" max="6125" width="17.5703125" style="14" bestFit="1" customWidth="1"/>
    <col min="6126" max="6126" width="16.42578125" style="14" bestFit="1" customWidth="1"/>
    <col min="6127" max="6127" width="15.5703125" style="14" bestFit="1" customWidth="1"/>
    <col min="6128" max="6128" width="11.85546875" style="14" bestFit="1" customWidth="1"/>
    <col min="6129" max="6129" width="15.42578125" style="14" bestFit="1" customWidth="1"/>
    <col min="6130" max="6130" width="9.42578125" style="14" bestFit="1" customWidth="1"/>
    <col min="6131" max="6131" width="15.42578125" style="14" bestFit="1" customWidth="1"/>
    <col min="6132" max="6132" width="9.42578125" style="14" bestFit="1" customWidth="1"/>
    <col min="6133" max="6376" width="9.140625" style="14"/>
    <col min="6377" max="6377" width="15.85546875" style="14" customWidth="1"/>
    <col min="6378" max="6378" width="57.5703125" style="14" customWidth="1"/>
    <col min="6379" max="6379" width="20.140625" style="14" customWidth="1"/>
    <col min="6380" max="6381" width="17.5703125" style="14" bestFit="1" customWidth="1"/>
    <col min="6382" max="6382" width="16.42578125" style="14" bestFit="1" customWidth="1"/>
    <col min="6383" max="6383" width="15.5703125" style="14" bestFit="1" customWidth="1"/>
    <col min="6384" max="6384" width="11.85546875" style="14" bestFit="1" customWidth="1"/>
    <col min="6385" max="6385" width="15.42578125" style="14" bestFit="1" customWidth="1"/>
    <col min="6386" max="6386" width="9.42578125" style="14" bestFit="1" customWidth="1"/>
    <col min="6387" max="6387" width="15.42578125" style="14" bestFit="1" customWidth="1"/>
    <col min="6388" max="6388" width="9.42578125" style="14" bestFit="1" customWidth="1"/>
    <col min="6389" max="6632" width="9.140625" style="14"/>
    <col min="6633" max="6633" width="15.85546875" style="14" customWidth="1"/>
    <col min="6634" max="6634" width="57.5703125" style="14" customWidth="1"/>
    <col min="6635" max="6635" width="20.140625" style="14" customWidth="1"/>
    <col min="6636" max="6637" width="17.5703125" style="14" bestFit="1" customWidth="1"/>
    <col min="6638" max="6638" width="16.42578125" style="14" bestFit="1" customWidth="1"/>
    <col min="6639" max="6639" width="15.5703125" style="14" bestFit="1" customWidth="1"/>
    <col min="6640" max="6640" width="11.85546875" style="14" bestFit="1" customWidth="1"/>
    <col min="6641" max="6641" width="15.42578125" style="14" bestFit="1" customWidth="1"/>
    <col min="6642" max="6642" width="9.42578125" style="14" bestFit="1" customWidth="1"/>
    <col min="6643" max="6643" width="15.42578125" style="14" bestFit="1" customWidth="1"/>
    <col min="6644" max="6644" width="9.42578125" style="14" bestFit="1" customWidth="1"/>
    <col min="6645" max="6888" width="9.140625" style="14"/>
    <col min="6889" max="6889" width="15.85546875" style="14" customWidth="1"/>
    <col min="6890" max="6890" width="57.5703125" style="14" customWidth="1"/>
    <col min="6891" max="6891" width="20.140625" style="14" customWidth="1"/>
    <col min="6892" max="6893" width="17.5703125" style="14" bestFit="1" customWidth="1"/>
    <col min="6894" max="6894" width="16.42578125" style="14" bestFit="1" customWidth="1"/>
    <col min="6895" max="6895" width="15.5703125" style="14" bestFit="1" customWidth="1"/>
    <col min="6896" max="6896" width="11.85546875" style="14" bestFit="1" customWidth="1"/>
    <col min="6897" max="6897" width="15.42578125" style="14" bestFit="1" customWidth="1"/>
    <col min="6898" max="6898" width="9.42578125" style="14" bestFit="1" customWidth="1"/>
    <col min="6899" max="6899" width="15.42578125" style="14" bestFit="1" customWidth="1"/>
    <col min="6900" max="6900" width="9.42578125" style="14" bestFit="1" customWidth="1"/>
    <col min="6901" max="7144" width="9.140625" style="14"/>
    <col min="7145" max="7145" width="15.85546875" style="14" customWidth="1"/>
    <col min="7146" max="7146" width="57.5703125" style="14" customWidth="1"/>
    <col min="7147" max="7147" width="20.140625" style="14" customWidth="1"/>
    <col min="7148" max="7149" width="17.5703125" style="14" bestFit="1" customWidth="1"/>
    <col min="7150" max="7150" width="16.42578125" style="14" bestFit="1" customWidth="1"/>
    <col min="7151" max="7151" width="15.5703125" style="14" bestFit="1" customWidth="1"/>
    <col min="7152" max="7152" width="11.85546875" style="14" bestFit="1" customWidth="1"/>
    <col min="7153" max="7153" width="15.42578125" style="14" bestFit="1" customWidth="1"/>
    <col min="7154" max="7154" width="9.42578125" style="14" bestFit="1" customWidth="1"/>
    <col min="7155" max="7155" width="15.42578125" style="14" bestFit="1" customWidth="1"/>
    <col min="7156" max="7156" width="9.42578125" style="14" bestFit="1" customWidth="1"/>
    <col min="7157" max="7400" width="9.140625" style="14"/>
    <col min="7401" max="7401" width="15.85546875" style="14" customWidth="1"/>
    <col min="7402" max="7402" width="57.5703125" style="14" customWidth="1"/>
    <col min="7403" max="7403" width="20.140625" style="14" customWidth="1"/>
    <col min="7404" max="7405" width="17.5703125" style="14" bestFit="1" customWidth="1"/>
    <col min="7406" max="7406" width="16.42578125" style="14" bestFit="1" customWidth="1"/>
    <col min="7407" max="7407" width="15.5703125" style="14" bestFit="1" customWidth="1"/>
    <col min="7408" max="7408" width="11.85546875" style="14" bestFit="1" customWidth="1"/>
    <col min="7409" max="7409" width="15.42578125" style="14" bestFit="1" customWidth="1"/>
    <col min="7410" max="7410" width="9.42578125" style="14" bestFit="1" customWidth="1"/>
    <col min="7411" max="7411" width="15.42578125" style="14" bestFit="1" customWidth="1"/>
    <col min="7412" max="7412" width="9.42578125" style="14" bestFit="1" customWidth="1"/>
    <col min="7413" max="7656" width="9.140625" style="14"/>
    <col min="7657" max="7657" width="15.85546875" style="14" customWidth="1"/>
    <col min="7658" max="7658" width="57.5703125" style="14" customWidth="1"/>
    <col min="7659" max="7659" width="20.140625" style="14" customWidth="1"/>
    <col min="7660" max="7661" width="17.5703125" style="14" bestFit="1" customWidth="1"/>
    <col min="7662" max="7662" width="16.42578125" style="14" bestFit="1" customWidth="1"/>
    <col min="7663" max="7663" width="15.5703125" style="14" bestFit="1" customWidth="1"/>
    <col min="7664" max="7664" width="11.85546875" style="14" bestFit="1" customWidth="1"/>
    <col min="7665" max="7665" width="15.42578125" style="14" bestFit="1" customWidth="1"/>
    <col min="7666" max="7666" width="9.42578125" style="14" bestFit="1" customWidth="1"/>
    <col min="7667" max="7667" width="15.42578125" style="14" bestFit="1" customWidth="1"/>
    <col min="7668" max="7668" width="9.42578125" style="14" bestFit="1" customWidth="1"/>
    <col min="7669" max="7912" width="9.140625" style="14"/>
    <col min="7913" max="7913" width="15.85546875" style="14" customWidth="1"/>
    <col min="7914" max="7914" width="57.5703125" style="14" customWidth="1"/>
    <col min="7915" max="7915" width="20.140625" style="14" customWidth="1"/>
    <col min="7916" max="7917" width="17.5703125" style="14" bestFit="1" customWidth="1"/>
    <col min="7918" max="7918" width="16.42578125" style="14" bestFit="1" customWidth="1"/>
    <col min="7919" max="7919" width="15.5703125" style="14" bestFit="1" customWidth="1"/>
    <col min="7920" max="7920" width="11.85546875" style="14" bestFit="1" customWidth="1"/>
    <col min="7921" max="7921" width="15.42578125" style="14" bestFit="1" customWidth="1"/>
    <col min="7922" max="7922" width="9.42578125" style="14" bestFit="1" customWidth="1"/>
    <col min="7923" max="7923" width="15.42578125" style="14" bestFit="1" customWidth="1"/>
    <col min="7924" max="7924" width="9.42578125" style="14" bestFit="1" customWidth="1"/>
    <col min="7925" max="8168" width="9.140625" style="14"/>
    <col min="8169" max="8169" width="15.85546875" style="14" customWidth="1"/>
    <col min="8170" max="8170" width="57.5703125" style="14" customWidth="1"/>
    <col min="8171" max="8171" width="20.140625" style="14" customWidth="1"/>
    <col min="8172" max="8173" width="17.5703125" style="14" bestFit="1" customWidth="1"/>
    <col min="8174" max="8174" width="16.42578125" style="14" bestFit="1" customWidth="1"/>
    <col min="8175" max="8175" width="15.5703125" style="14" bestFit="1" customWidth="1"/>
    <col min="8176" max="8176" width="11.85546875" style="14" bestFit="1" customWidth="1"/>
    <col min="8177" max="8177" width="15.42578125" style="14" bestFit="1" customWidth="1"/>
    <col min="8178" max="8178" width="9.42578125" style="14" bestFit="1" customWidth="1"/>
    <col min="8179" max="8179" width="15.42578125" style="14" bestFit="1" customWidth="1"/>
    <col min="8180" max="8180" width="9.42578125" style="14" bestFit="1" customWidth="1"/>
    <col min="8181" max="8424" width="9.140625" style="14"/>
    <col min="8425" max="8425" width="15.85546875" style="14" customWidth="1"/>
    <col min="8426" max="8426" width="57.5703125" style="14" customWidth="1"/>
    <col min="8427" max="8427" width="20.140625" style="14" customWidth="1"/>
    <col min="8428" max="8429" width="17.5703125" style="14" bestFit="1" customWidth="1"/>
    <col min="8430" max="8430" width="16.42578125" style="14" bestFit="1" customWidth="1"/>
    <col min="8431" max="8431" width="15.5703125" style="14" bestFit="1" customWidth="1"/>
    <col min="8432" max="8432" width="11.85546875" style="14" bestFit="1" customWidth="1"/>
    <col min="8433" max="8433" width="15.42578125" style="14" bestFit="1" customWidth="1"/>
    <col min="8434" max="8434" width="9.42578125" style="14" bestFit="1" customWidth="1"/>
    <col min="8435" max="8435" width="15.42578125" style="14" bestFit="1" customWidth="1"/>
    <col min="8436" max="8436" width="9.42578125" style="14" bestFit="1" customWidth="1"/>
    <col min="8437" max="8680" width="9.140625" style="14"/>
    <col min="8681" max="8681" width="15.85546875" style="14" customWidth="1"/>
    <col min="8682" max="8682" width="57.5703125" style="14" customWidth="1"/>
    <col min="8683" max="8683" width="20.140625" style="14" customWidth="1"/>
    <col min="8684" max="8685" width="17.5703125" style="14" bestFit="1" customWidth="1"/>
    <col min="8686" max="8686" width="16.42578125" style="14" bestFit="1" customWidth="1"/>
    <col min="8687" max="8687" width="15.5703125" style="14" bestFit="1" customWidth="1"/>
    <col min="8688" max="8688" width="11.85546875" style="14" bestFit="1" customWidth="1"/>
    <col min="8689" max="8689" width="15.42578125" style="14" bestFit="1" customWidth="1"/>
    <col min="8690" max="8690" width="9.42578125" style="14" bestFit="1" customWidth="1"/>
    <col min="8691" max="8691" width="15.42578125" style="14" bestFit="1" customWidth="1"/>
    <col min="8692" max="8692" width="9.42578125" style="14" bestFit="1" customWidth="1"/>
    <col min="8693" max="8936" width="9.140625" style="14"/>
    <col min="8937" max="8937" width="15.85546875" style="14" customWidth="1"/>
    <col min="8938" max="8938" width="57.5703125" style="14" customWidth="1"/>
    <col min="8939" max="8939" width="20.140625" style="14" customWidth="1"/>
    <col min="8940" max="8941" width="17.5703125" style="14" bestFit="1" customWidth="1"/>
    <col min="8942" max="8942" width="16.42578125" style="14" bestFit="1" customWidth="1"/>
    <col min="8943" max="8943" width="15.5703125" style="14" bestFit="1" customWidth="1"/>
    <col min="8944" max="8944" width="11.85546875" style="14" bestFit="1" customWidth="1"/>
    <col min="8945" max="8945" width="15.42578125" style="14" bestFit="1" customWidth="1"/>
    <col min="8946" max="8946" width="9.42578125" style="14" bestFit="1" customWidth="1"/>
    <col min="8947" max="8947" width="15.42578125" style="14" bestFit="1" customWidth="1"/>
    <col min="8948" max="8948" width="9.42578125" style="14" bestFit="1" customWidth="1"/>
    <col min="8949" max="9192" width="9.140625" style="14"/>
    <col min="9193" max="9193" width="15.85546875" style="14" customWidth="1"/>
    <col min="9194" max="9194" width="57.5703125" style="14" customWidth="1"/>
    <col min="9195" max="9195" width="20.140625" style="14" customWidth="1"/>
    <col min="9196" max="9197" width="17.5703125" style="14" bestFit="1" customWidth="1"/>
    <col min="9198" max="9198" width="16.42578125" style="14" bestFit="1" customWidth="1"/>
    <col min="9199" max="9199" width="15.5703125" style="14" bestFit="1" customWidth="1"/>
    <col min="9200" max="9200" width="11.85546875" style="14" bestFit="1" customWidth="1"/>
    <col min="9201" max="9201" width="15.42578125" style="14" bestFit="1" customWidth="1"/>
    <col min="9202" max="9202" width="9.42578125" style="14" bestFit="1" customWidth="1"/>
    <col min="9203" max="9203" width="15.42578125" style="14" bestFit="1" customWidth="1"/>
    <col min="9204" max="9204" width="9.42578125" style="14" bestFit="1" customWidth="1"/>
    <col min="9205" max="9448" width="9.140625" style="14"/>
    <col min="9449" max="9449" width="15.85546875" style="14" customWidth="1"/>
    <col min="9450" max="9450" width="57.5703125" style="14" customWidth="1"/>
    <col min="9451" max="9451" width="20.140625" style="14" customWidth="1"/>
    <col min="9452" max="9453" width="17.5703125" style="14" bestFit="1" customWidth="1"/>
    <col min="9454" max="9454" width="16.42578125" style="14" bestFit="1" customWidth="1"/>
    <col min="9455" max="9455" width="15.5703125" style="14" bestFit="1" customWidth="1"/>
    <col min="9456" max="9456" width="11.85546875" style="14" bestFit="1" customWidth="1"/>
    <col min="9457" max="9457" width="15.42578125" style="14" bestFit="1" customWidth="1"/>
    <col min="9458" max="9458" width="9.42578125" style="14" bestFit="1" customWidth="1"/>
    <col min="9459" max="9459" width="15.42578125" style="14" bestFit="1" customWidth="1"/>
    <col min="9460" max="9460" width="9.42578125" style="14" bestFit="1" customWidth="1"/>
    <col min="9461" max="9704" width="9.140625" style="14"/>
    <col min="9705" max="9705" width="15.85546875" style="14" customWidth="1"/>
    <col min="9706" max="9706" width="57.5703125" style="14" customWidth="1"/>
    <col min="9707" max="9707" width="20.140625" style="14" customWidth="1"/>
    <col min="9708" max="9709" width="17.5703125" style="14" bestFit="1" customWidth="1"/>
    <col min="9710" max="9710" width="16.42578125" style="14" bestFit="1" customWidth="1"/>
    <col min="9711" max="9711" width="15.5703125" style="14" bestFit="1" customWidth="1"/>
    <col min="9712" max="9712" width="11.85546875" style="14" bestFit="1" customWidth="1"/>
    <col min="9713" max="9713" width="15.42578125" style="14" bestFit="1" customWidth="1"/>
    <col min="9714" max="9714" width="9.42578125" style="14" bestFit="1" customWidth="1"/>
    <col min="9715" max="9715" width="15.42578125" style="14" bestFit="1" customWidth="1"/>
    <col min="9716" max="9716" width="9.42578125" style="14" bestFit="1" customWidth="1"/>
    <col min="9717" max="9960" width="9.140625" style="14"/>
    <col min="9961" max="9961" width="15.85546875" style="14" customWidth="1"/>
    <col min="9962" max="9962" width="57.5703125" style="14" customWidth="1"/>
    <col min="9963" max="9963" width="20.140625" style="14" customWidth="1"/>
    <col min="9964" max="9965" width="17.5703125" style="14" bestFit="1" customWidth="1"/>
    <col min="9966" max="9966" width="16.42578125" style="14" bestFit="1" customWidth="1"/>
    <col min="9967" max="9967" width="15.5703125" style="14" bestFit="1" customWidth="1"/>
    <col min="9968" max="9968" width="11.85546875" style="14" bestFit="1" customWidth="1"/>
    <col min="9969" max="9969" width="15.42578125" style="14" bestFit="1" customWidth="1"/>
    <col min="9970" max="9970" width="9.42578125" style="14" bestFit="1" customWidth="1"/>
    <col min="9971" max="9971" width="15.42578125" style="14" bestFit="1" customWidth="1"/>
    <col min="9972" max="9972" width="9.42578125" style="14" bestFit="1" customWidth="1"/>
    <col min="9973" max="10216" width="9.140625" style="14"/>
    <col min="10217" max="10217" width="15.85546875" style="14" customWidth="1"/>
    <col min="10218" max="10218" width="57.5703125" style="14" customWidth="1"/>
    <col min="10219" max="10219" width="20.140625" style="14" customWidth="1"/>
    <col min="10220" max="10221" width="17.5703125" style="14" bestFit="1" customWidth="1"/>
    <col min="10222" max="10222" width="16.42578125" style="14" bestFit="1" customWidth="1"/>
    <col min="10223" max="10223" width="15.5703125" style="14" bestFit="1" customWidth="1"/>
    <col min="10224" max="10224" width="11.85546875" style="14" bestFit="1" customWidth="1"/>
    <col min="10225" max="10225" width="15.42578125" style="14" bestFit="1" customWidth="1"/>
    <col min="10226" max="10226" width="9.42578125" style="14" bestFit="1" customWidth="1"/>
    <col min="10227" max="10227" width="15.42578125" style="14" bestFit="1" customWidth="1"/>
    <col min="10228" max="10228" width="9.42578125" style="14" bestFit="1" customWidth="1"/>
    <col min="10229" max="10472" width="9.140625" style="14"/>
    <col min="10473" max="10473" width="15.85546875" style="14" customWidth="1"/>
    <col min="10474" max="10474" width="57.5703125" style="14" customWidth="1"/>
    <col min="10475" max="10475" width="20.140625" style="14" customWidth="1"/>
    <col min="10476" max="10477" width="17.5703125" style="14" bestFit="1" customWidth="1"/>
    <col min="10478" max="10478" width="16.42578125" style="14" bestFit="1" customWidth="1"/>
    <col min="10479" max="10479" width="15.5703125" style="14" bestFit="1" customWidth="1"/>
    <col min="10480" max="10480" width="11.85546875" style="14" bestFit="1" customWidth="1"/>
    <col min="10481" max="10481" width="15.42578125" style="14" bestFit="1" customWidth="1"/>
    <col min="10482" max="10482" width="9.42578125" style="14" bestFit="1" customWidth="1"/>
    <col min="10483" max="10483" width="15.42578125" style="14" bestFit="1" customWidth="1"/>
    <col min="10484" max="10484" width="9.42578125" style="14" bestFit="1" customWidth="1"/>
    <col min="10485" max="10728" width="9.140625" style="14"/>
    <col min="10729" max="10729" width="15.85546875" style="14" customWidth="1"/>
    <col min="10730" max="10730" width="57.5703125" style="14" customWidth="1"/>
    <col min="10731" max="10731" width="20.140625" style="14" customWidth="1"/>
    <col min="10732" max="10733" width="17.5703125" style="14" bestFit="1" customWidth="1"/>
    <col min="10734" max="10734" width="16.42578125" style="14" bestFit="1" customWidth="1"/>
    <col min="10735" max="10735" width="15.5703125" style="14" bestFit="1" customWidth="1"/>
    <col min="10736" max="10736" width="11.85546875" style="14" bestFit="1" customWidth="1"/>
    <col min="10737" max="10737" width="15.42578125" style="14" bestFit="1" customWidth="1"/>
    <col min="10738" max="10738" width="9.42578125" style="14" bestFit="1" customWidth="1"/>
    <col min="10739" max="10739" width="15.42578125" style="14" bestFit="1" customWidth="1"/>
    <col min="10740" max="10740" width="9.42578125" style="14" bestFit="1" customWidth="1"/>
    <col min="10741" max="10984" width="9.140625" style="14"/>
    <col min="10985" max="10985" width="15.85546875" style="14" customWidth="1"/>
    <col min="10986" max="10986" width="57.5703125" style="14" customWidth="1"/>
    <col min="10987" max="10987" width="20.140625" style="14" customWidth="1"/>
    <col min="10988" max="10989" width="17.5703125" style="14" bestFit="1" customWidth="1"/>
    <col min="10990" max="10990" width="16.42578125" style="14" bestFit="1" customWidth="1"/>
    <col min="10991" max="10991" width="15.5703125" style="14" bestFit="1" customWidth="1"/>
    <col min="10992" max="10992" width="11.85546875" style="14" bestFit="1" customWidth="1"/>
    <col min="10993" max="10993" width="15.42578125" style="14" bestFit="1" customWidth="1"/>
    <col min="10994" max="10994" width="9.42578125" style="14" bestFit="1" customWidth="1"/>
    <col min="10995" max="10995" width="15.42578125" style="14" bestFit="1" customWidth="1"/>
    <col min="10996" max="10996" width="9.42578125" style="14" bestFit="1" customWidth="1"/>
    <col min="10997" max="11240" width="9.140625" style="14"/>
    <col min="11241" max="11241" width="15.85546875" style="14" customWidth="1"/>
    <col min="11242" max="11242" width="57.5703125" style="14" customWidth="1"/>
    <col min="11243" max="11243" width="20.140625" style="14" customWidth="1"/>
    <col min="11244" max="11245" width="17.5703125" style="14" bestFit="1" customWidth="1"/>
    <col min="11246" max="11246" width="16.42578125" style="14" bestFit="1" customWidth="1"/>
    <col min="11247" max="11247" width="15.5703125" style="14" bestFit="1" customWidth="1"/>
    <col min="11248" max="11248" width="11.85546875" style="14" bestFit="1" customWidth="1"/>
    <col min="11249" max="11249" width="15.42578125" style="14" bestFit="1" customWidth="1"/>
    <col min="11250" max="11250" width="9.42578125" style="14" bestFit="1" customWidth="1"/>
    <col min="11251" max="11251" width="15.42578125" style="14" bestFit="1" customWidth="1"/>
    <col min="11252" max="11252" width="9.42578125" style="14" bestFit="1" customWidth="1"/>
    <col min="11253" max="11496" width="9.140625" style="14"/>
    <col min="11497" max="11497" width="15.85546875" style="14" customWidth="1"/>
    <col min="11498" max="11498" width="57.5703125" style="14" customWidth="1"/>
    <col min="11499" max="11499" width="20.140625" style="14" customWidth="1"/>
    <col min="11500" max="11501" width="17.5703125" style="14" bestFit="1" customWidth="1"/>
    <col min="11502" max="11502" width="16.42578125" style="14" bestFit="1" customWidth="1"/>
    <col min="11503" max="11503" width="15.5703125" style="14" bestFit="1" customWidth="1"/>
    <col min="11504" max="11504" width="11.85546875" style="14" bestFit="1" customWidth="1"/>
    <col min="11505" max="11505" width="15.42578125" style="14" bestFit="1" customWidth="1"/>
    <col min="11506" max="11506" width="9.42578125" style="14" bestFit="1" customWidth="1"/>
    <col min="11507" max="11507" width="15.42578125" style="14" bestFit="1" customWidth="1"/>
    <col min="11508" max="11508" width="9.42578125" style="14" bestFit="1" customWidth="1"/>
    <col min="11509" max="11752" width="9.140625" style="14"/>
    <col min="11753" max="11753" width="15.85546875" style="14" customWidth="1"/>
    <col min="11754" max="11754" width="57.5703125" style="14" customWidth="1"/>
    <col min="11755" max="11755" width="20.140625" style="14" customWidth="1"/>
    <col min="11756" max="11757" width="17.5703125" style="14" bestFit="1" customWidth="1"/>
    <col min="11758" max="11758" width="16.42578125" style="14" bestFit="1" customWidth="1"/>
    <col min="11759" max="11759" width="15.5703125" style="14" bestFit="1" customWidth="1"/>
    <col min="11760" max="11760" width="11.85546875" style="14" bestFit="1" customWidth="1"/>
    <col min="11761" max="11761" width="15.42578125" style="14" bestFit="1" customWidth="1"/>
    <col min="11762" max="11762" width="9.42578125" style="14" bestFit="1" customWidth="1"/>
    <col min="11763" max="11763" width="15.42578125" style="14" bestFit="1" customWidth="1"/>
    <col min="11764" max="11764" width="9.42578125" style="14" bestFit="1" customWidth="1"/>
    <col min="11765" max="12008" width="9.140625" style="14"/>
    <col min="12009" max="12009" width="15.85546875" style="14" customWidth="1"/>
    <col min="12010" max="12010" width="57.5703125" style="14" customWidth="1"/>
    <col min="12011" max="12011" width="20.140625" style="14" customWidth="1"/>
    <col min="12012" max="12013" width="17.5703125" style="14" bestFit="1" customWidth="1"/>
    <col min="12014" max="12014" width="16.42578125" style="14" bestFit="1" customWidth="1"/>
    <col min="12015" max="12015" width="15.5703125" style="14" bestFit="1" customWidth="1"/>
    <col min="12016" max="12016" width="11.85546875" style="14" bestFit="1" customWidth="1"/>
    <col min="12017" max="12017" width="15.42578125" style="14" bestFit="1" customWidth="1"/>
    <col min="12018" max="12018" width="9.42578125" style="14" bestFit="1" customWidth="1"/>
    <col min="12019" max="12019" width="15.42578125" style="14" bestFit="1" customWidth="1"/>
    <col min="12020" max="12020" width="9.42578125" style="14" bestFit="1" customWidth="1"/>
    <col min="12021" max="12264" width="9.140625" style="14"/>
    <col min="12265" max="12265" width="15.85546875" style="14" customWidth="1"/>
    <col min="12266" max="12266" width="57.5703125" style="14" customWidth="1"/>
    <col min="12267" max="12267" width="20.140625" style="14" customWidth="1"/>
    <col min="12268" max="12269" width="17.5703125" style="14" bestFit="1" customWidth="1"/>
    <col min="12270" max="12270" width="16.42578125" style="14" bestFit="1" customWidth="1"/>
    <col min="12271" max="12271" width="15.5703125" style="14" bestFit="1" customWidth="1"/>
    <col min="12272" max="12272" width="11.85546875" style="14" bestFit="1" customWidth="1"/>
    <col min="12273" max="12273" width="15.42578125" style="14" bestFit="1" customWidth="1"/>
    <col min="12274" max="12274" width="9.42578125" style="14" bestFit="1" customWidth="1"/>
    <col min="12275" max="12275" width="15.42578125" style="14" bestFit="1" customWidth="1"/>
    <col min="12276" max="12276" width="9.42578125" style="14" bestFit="1" customWidth="1"/>
    <col min="12277" max="12520" width="9.140625" style="14"/>
    <col min="12521" max="12521" width="15.85546875" style="14" customWidth="1"/>
    <col min="12522" max="12522" width="57.5703125" style="14" customWidth="1"/>
    <col min="12523" max="12523" width="20.140625" style="14" customWidth="1"/>
    <col min="12524" max="12525" width="17.5703125" style="14" bestFit="1" customWidth="1"/>
    <col min="12526" max="12526" width="16.42578125" style="14" bestFit="1" customWidth="1"/>
    <col min="12527" max="12527" width="15.5703125" style="14" bestFit="1" customWidth="1"/>
    <col min="12528" max="12528" width="11.85546875" style="14" bestFit="1" customWidth="1"/>
    <col min="12529" max="12529" width="15.42578125" style="14" bestFit="1" customWidth="1"/>
    <col min="12530" max="12530" width="9.42578125" style="14" bestFit="1" customWidth="1"/>
    <col min="12531" max="12531" width="15.42578125" style="14" bestFit="1" customWidth="1"/>
    <col min="12532" max="12532" width="9.42578125" style="14" bestFit="1" customWidth="1"/>
    <col min="12533" max="12776" width="9.140625" style="14"/>
    <col min="12777" max="12777" width="15.85546875" style="14" customWidth="1"/>
    <col min="12778" max="12778" width="57.5703125" style="14" customWidth="1"/>
    <col min="12779" max="12779" width="20.140625" style="14" customWidth="1"/>
    <col min="12780" max="12781" width="17.5703125" style="14" bestFit="1" customWidth="1"/>
    <col min="12782" max="12782" width="16.42578125" style="14" bestFit="1" customWidth="1"/>
    <col min="12783" max="12783" width="15.5703125" style="14" bestFit="1" customWidth="1"/>
    <col min="12784" max="12784" width="11.85546875" style="14" bestFit="1" customWidth="1"/>
    <col min="12785" max="12785" width="15.42578125" style="14" bestFit="1" customWidth="1"/>
    <col min="12786" max="12786" width="9.42578125" style="14" bestFit="1" customWidth="1"/>
    <col min="12787" max="12787" width="15.42578125" style="14" bestFit="1" customWidth="1"/>
    <col min="12788" max="12788" width="9.42578125" style="14" bestFit="1" customWidth="1"/>
    <col min="12789" max="13032" width="9.140625" style="14"/>
    <col min="13033" max="13033" width="15.85546875" style="14" customWidth="1"/>
    <col min="13034" max="13034" width="57.5703125" style="14" customWidth="1"/>
    <col min="13035" max="13035" width="20.140625" style="14" customWidth="1"/>
    <col min="13036" max="13037" width="17.5703125" style="14" bestFit="1" customWidth="1"/>
    <col min="13038" max="13038" width="16.42578125" style="14" bestFit="1" customWidth="1"/>
    <col min="13039" max="13039" width="15.5703125" style="14" bestFit="1" customWidth="1"/>
    <col min="13040" max="13040" width="11.85546875" style="14" bestFit="1" customWidth="1"/>
    <col min="13041" max="13041" width="15.42578125" style="14" bestFit="1" customWidth="1"/>
    <col min="13042" max="13042" width="9.42578125" style="14" bestFit="1" customWidth="1"/>
    <col min="13043" max="13043" width="15.42578125" style="14" bestFit="1" customWidth="1"/>
    <col min="13044" max="13044" width="9.42578125" style="14" bestFit="1" customWidth="1"/>
    <col min="13045" max="13288" width="9.140625" style="14"/>
    <col min="13289" max="13289" width="15.85546875" style="14" customWidth="1"/>
    <col min="13290" max="13290" width="57.5703125" style="14" customWidth="1"/>
    <col min="13291" max="13291" width="20.140625" style="14" customWidth="1"/>
    <col min="13292" max="13293" width="17.5703125" style="14" bestFit="1" customWidth="1"/>
    <col min="13294" max="13294" width="16.42578125" style="14" bestFit="1" customWidth="1"/>
    <col min="13295" max="13295" width="15.5703125" style="14" bestFit="1" customWidth="1"/>
    <col min="13296" max="13296" width="11.85546875" style="14" bestFit="1" customWidth="1"/>
    <col min="13297" max="13297" width="15.42578125" style="14" bestFit="1" customWidth="1"/>
    <col min="13298" max="13298" width="9.42578125" style="14" bestFit="1" customWidth="1"/>
    <col min="13299" max="13299" width="15.42578125" style="14" bestFit="1" customWidth="1"/>
    <col min="13300" max="13300" width="9.42578125" style="14" bestFit="1" customWidth="1"/>
    <col min="13301" max="13544" width="9.140625" style="14"/>
    <col min="13545" max="13545" width="15.85546875" style="14" customWidth="1"/>
    <col min="13546" max="13546" width="57.5703125" style="14" customWidth="1"/>
    <col min="13547" max="13547" width="20.140625" style="14" customWidth="1"/>
    <col min="13548" max="13549" width="17.5703125" style="14" bestFit="1" customWidth="1"/>
    <col min="13550" max="13550" width="16.42578125" style="14" bestFit="1" customWidth="1"/>
    <col min="13551" max="13551" width="15.5703125" style="14" bestFit="1" customWidth="1"/>
    <col min="13552" max="13552" width="11.85546875" style="14" bestFit="1" customWidth="1"/>
    <col min="13553" max="13553" width="15.42578125" style="14" bestFit="1" customWidth="1"/>
    <col min="13554" max="13554" width="9.42578125" style="14" bestFit="1" customWidth="1"/>
    <col min="13555" max="13555" width="15.42578125" style="14" bestFit="1" customWidth="1"/>
    <col min="13556" max="13556" width="9.42578125" style="14" bestFit="1" customWidth="1"/>
    <col min="13557" max="13800" width="9.140625" style="14"/>
    <col min="13801" max="13801" width="15.85546875" style="14" customWidth="1"/>
    <col min="13802" max="13802" width="57.5703125" style="14" customWidth="1"/>
    <col min="13803" max="13803" width="20.140625" style="14" customWidth="1"/>
    <col min="13804" max="13805" width="17.5703125" style="14" bestFit="1" customWidth="1"/>
    <col min="13806" max="13806" width="16.42578125" style="14" bestFit="1" customWidth="1"/>
    <col min="13807" max="13807" width="15.5703125" style="14" bestFit="1" customWidth="1"/>
    <col min="13808" max="13808" width="11.85546875" style="14" bestFit="1" customWidth="1"/>
    <col min="13809" max="13809" width="15.42578125" style="14" bestFit="1" customWidth="1"/>
    <col min="13810" max="13810" width="9.42578125" style="14" bestFit="1" customWidth="1"/>
    <col min="13811" max="13811" width="15.42578125" style="14" bestFit="1" customWidth="1"/>
    <col min="13812" max="13812" width="9.42578125" style="14" bestFit="1" customWidth="1"/>
    <col min="13813" max="14056" width="9.140625" style="14"/>
    <col min="14057" max="14057" width="15.85546875" style="14" customWidth="1"/>
    <col min="14058" max="14058" width="57.5703125" style="14" customWidth="1"/>
    <col min="14059" max="14059" width="20.140625" style="14" customWidth="1"/>
    <col min="14060" max="14061" width="17.5703125" style="14" bestFit="1" customWidth="1"/>
    <col min="14062" max="14062" width="16.42578125" style="14" bestFit="1" customWidth="1"/>
    <col min="14063" max="14063" width="15.5703125" style="14" bestFit="1" customWidth="1"/>
    <col min="14064" max="14064" width="11.85546875" style="14" bestFit="1" customWidth="1"/>
    <col min="14065" max="14065" width="15.42578125" style="14" bestFit="1" customWidth="1"/>
    <col min="14066" max="14066" width="9.42578125" style="14" bestFit="1" customWidth="1"/>
    <col min="14067" max="14067" width="15.42578125" style="14" bestFit="1" customWidth="1"/>
    <col min="14068" max="14068" width="9.42578125" style="14" bestFit="1" customWidth="1"/>
    <col min="14069" max="14312" width="9.140625" style="14"/>
    <col min="14313" max="14313" width="15.85546875" style="14" customWidth="1"/>
    <col min="14314" max="14314" width="57.5703125" style="14" customWidth="1"/>
    <col min="14315" max="14315" width="20.140625" style="14" customWidth="1"/>
    <col min="14316" max="14317" width="17.5703125" style="14" bestFit="1" customWidth="1"/>
    <col min="14318" max="14318" width="16.42578125" style="14" bestFit="1" customWidth="1"/>
    <col min="14319" max="14319" width="15.5703125" style="14" bestFit="1" customWidth="1"/>
    <col min="14320" max="14320" width="11.85546875" style="14" bestFit="1" customWidth="1"/>
    <col min="14321" max="14321" width="15.42578125" style="14" bestFit="1" customWidth="1"/>
    <col min="14322" max="14322" width="9.42578125" style="14" bestFit="1" customWidth="1"/>
    <col min="14323" max="14323" width="15.42578125" style="14" bestFit="1" customWidth="1"/>
    <col min="14324" max="14324" width="9.42578125" style="14" bestFit="1" customWidth="1"/>
    <col min="14325" max="14568" width="9.140625" style="14"/>
    <col min="14569" max="14569" width="15.85546875" style="14" customWidth="1"/>
    <col min="14570" max="14570" width="57.5703125" style="14" customWidth="1"/>
    <col min="14571" max="14571" width="20.140625" style="14" customWidth="1"/>
    <col min="14572" max="14573" width="17.5703125" style="14" bestFit="1" customWidth="1"/>
    <col min="14574" max="14574" width="16.42578125" style="14" bestFit="1" customWidth="1"/>
    <col min="14575" max="14575" width="15.5703125" style="14" bestFit="1" customWidth="1"/>
    <col min="14576" max="14576" width="11.85546875" style="14" bestFit="1" customWidth="1"/>
    <col min="14577" max="14577" width="15.42578125" style="14" bestFit="1" customWidth="1"/>
    <col min="14578" max="14578" width="9.42578125" style="14" bestFit="1" customWidth="1"/>
    <col min="14579" max="14579" width="15.42578125" style="14" bestFit="1" customWidth="1"/>
    <col min="14580" max="14580" width="9.42578125" style="14" bestFit="1" customWidth="1"/>
    <col min="14581" max="14824" width="9.140625" style="14"/>
    <col min="14825" max="14825" width="15.85546875" style="14" customWidth="1"/>
    <col min="14826" max="14826" width="57.5703125" style="14" customWidth="1"/>
    <col min="14827" max="14827" width="20.140625" style="14" customWidth="1"/>
    <col min="14828" max="14829" width="17.5703125" style="14" bestFit="1" customWidth="1"/>
    <col min="14830" max="14830" width="16.42578125" style="14" bestFit="1" customWidth="1"/>
    <col min="14831" max="14831" width="15.5703125" style="14" bestFit="1" customWidth="1"/>
    <col min="14832" max="14832" width="11.85546875" style="14" bestFit="1" customWidth="1"/>
    <col min="14833" max="14833" width="15.42578125" style="14" bestFit="1" customWidth="1"/>
    <col min="14834" max="14834" width="9.42578125" style="14" bestFit="1" customWidth="1"/>
    <col min="14835" max="14835" width="15.42578125" style="14" bestFit="1" customWidth="1"/>
    <col min="14836" max="14836" width="9.42578125" style="14" bestFit="1" customWidth="1"/>
    <col min="14837" max="15080" width="9.140625" style="14"/>
    <col min="15081" max="15081" width="15.85546875" style="14" customWidth="1"/>
    <col min="15082" max="15082" width="57.5703125" style="14" customWidth="1"/>
    <col min="15083" max="15083" width="20.140625" style="14" customWidth="1"/>
    <col min="15084" max="15085" width="17.5703125" style="14" bestFit="1" customWidth="1"/>
    <col min="15086" max="15086" width="16.42578125" style="14" bestFit="1" customWidth="1"/>
    <col min="15087" max="15087" width="15.5703125" style="14" bestFit="1" customWidth="1"/>
    <col min="15088" max="15088" width="11.85546875" style="14" bestFit="1" customWidth="1"/>
    <col min="15089" max="15089" width="15.42578125" style="14" bestFit="1" customWidth="1"/>
    <col min="15090" max="15090" width="9.42578125" style="14" bestFit="1" customWidth="1"/>
    <col min="15091" max="15091" width="15.42578125" style="14" bestFit="1" customWidth="1"/>
    <col min="15092" max="15092" width="9.42578125" style="14" bestFit="1" customWidth="1"/>
    <col min="15093" max="15336" width="9.140625" style="14"/>
    <col min="15337" max="15337" width="15.85546875" style="14" customWidth="1"/>
    <col min="15338" max="15338" width="57.5703125" style="14" customWidth="1"/>
    <col min="15339" max="15339" width="20.140625" style="14" customWidth="1"/>
    <col min="15340" max="15341" width="17.5703125" style="14" bestFit="1" customWidth="1"/>
    <col min="15342" max="15342" width="16.42578125" style="14" bestFit="1" customWidth="1"/>
    <col min="15343" max="15343" width="15.5703125" style="14" bestFit="1" customWidth="1"/>
    <col min="15344" max="15344" width="11.85546875" style="14" bestFit="1" customWidth="1"/>
    <col min="15345" max="15345" width="15.42578125" style="14" bestFit="1" customWidth="1"/>
    <col min="15346" max="15346" width="9.42578125" style="14" bestFit="1" customWidth="1"/>
    <col min="15347" max="15347" width="15.42578125" style="14" bestFit="1" customWidth="1"/>
    <col min="15348" max="15348" width="9.42578125" style="14" bestFit="1" customWidth="1"/>
    <col min="15349" max="15592" width="9.140625" style="14"/>
    <col min="15593" max="15593" width="15.85546875" style="14" customWidth="1"/>
    <col min="15594" max="15594" width="57.5703125" style="14" customWidth="1"/>
    <col min="15595" max="15595" width="20.140625" style="14" customWidth="1"/>
    <col min="15596" max="15597" width="17.5703125" style="14" bestFit="1" customWidth="1"/>
    <col min="15598" max="15598" width="16.42578125" style="14" bestFit="1" customWidth="1"/>
    <col min="15599" max="15599" width="15.5703125" style="14" bestFit="1" customWidth="1"/>
    <col min="15600" max="15600" width="11.85546875" style="14" bestFit="1" customWidth="1"/>
    <col min="15601" max="15601" width="15.42578125" style="14" bestFit="1" customWidth="1"/>
    <col min="15602" max="15602" width="9.42578125" style="14" bestFit="1" customWidth="1"/>
    <col min="15603" max="15603" width="15.42578125" style="14" bestFit="1" customWidth="1"/>
    <col min="15604" max="15604" width="9.42578125" style="14" bestFit="1" customWidth="1"/>
    <col min="15605" max="15848" width="9.140625" style="14"/>
    <col min="15849" max="15849" width="15.85546875" style="14" customWidth="1"/>
    <col min="15850" max="15850" width="57.5703125" style="14" customWidth="1"/>
    <col min="15851" max="15851" width="20.140625" style="14" customWidth="1"/>
    <col min="15852" max="15853" width="17.5703125" style="14" bestFit="1" customWidth="1"/>
    <col min="15854" max="15854" width="16.42578125" style="14" bestFit="1" customWidth="1"/>
    <col min="15855" max="15855" width="15.5703125" style="14" bestFit="1" customWidth="1"/>
    <col min="15856" max="15856" width="11.85546875" style="14" bestFit="1" customWidth="1"/>
    <col min="15857" max="15857" width="15.42578125" style="14" bestFit="1" customWidth="1"/>
    <col min="15858" max="15858" width="9.42578125" style="14" bestFit="1" customWidth="1"/>
    <col min="15859" max="15859" width="15.42578125" style="14" bestFit="1" customWidth="1"/>
    <col min="15860" max="15860" width="9.42578125" style="14" bestFit="1" customWidth="1"/>
    <col min="15861" max="16104" width="9.140625" style="14"/>
    <col min="16105" max="16105" width="15.85546875" style="14" customWidth="1"/>
    <col min="16106" max="16106" width="57.5703125" style="14" customWidth="1"/>
    <col min="16107" max="16107" width="20.140625" style="14" customWidth="1"/>
    <col min="16108" max="16109" width="17.5703125" style="14" bestFit="1" customWidth="1"/>
    <col min="16110" max="16110" width="16.42578125" style="14" bestFit="1" customWidth="1"/>
    <col min="16111" max="16111" width="15.5703125" style="14" bestFit="1" customWidth="1"/>
    <col min="16112" max="16112" width="11.85546875" style="14" bestFit="1" customWidth="1"/>
    <col min="16113" max="16113" width="15.42578125" style="14" bestFit="1" customWidth="1"/>
    <col min="16114" max="16114" width="9.42578125" style="14" bestFit="1" customWidth="1"/>
    <col min="16115" max="16115" width="15.42578125" style="14" bestFit="1" customWidth="1"/>
    <col min="16116" max="16116" width="9.42578125" style="14" bestFit="1" customWidth="1"/>
    <col min="16117" max="16384" width="9.140625" style="14"/>
  </cols>
  <sheetData>
    <row r="1" spans="1:10" ht="15.75">
      <c r="A1" s="192" t="s">
        <v>0</v>
      </c>
      <c r="B1" s="192"/>
      <c r="C1" s="192"/>
      <c r="D1" s="192"/>
      <c r="E1" s="192"/>
      <c r="F1" s="192"/>
      <c r="G1" s="192"/>
      <c r="H1" s="192"/>
    </row>
    <row r="2" spans="1:10" ht="18">
      <c r="A2" s="21"/>
      <c r="B2" s="21"/>
      <c r="C2" s="108"/>
      <c r="D2" s="96"/>
      <c r="E2" s="96"/>
      <c r="F2" s="96"/>
      <c r="G2" s="97"/>
      <c r="H2" s="98"/>
    </row>
    <row r="3" spans="1:10" ht="15.75" customHeight="1">
      <c r="A3" s="192" t="s">
        <v>23</v>
      </c>
      <c r="B3" s="192"/>
      <c r="C3" s="192"/>
      <c r="D3" s="192"/>
      <c r="E3" s="192"/>
      <c r="F3" s="192"/>
      <c r="G3" s="192"/>
      <c r="H3" s="192"/>
    </row>
    <row r="4" spans="1:10" ht="18">
      <c r="A4" s="21"/>
      <c r="B4" s="21"/>
      <c r="C4" s="108"/>
      <c r="D4" s="96"/>
      <c r="E4" s="96"/>
      <c r="F4" s="96"/>
      <c r="G4" s="97"/>
      <c r="H4" s="98"/>
    </row>
    <row r="5" spans="1:10" ht="15.75" customHeight="1">
      <c r="A5" s="192" t="s">
        <v>24</v>
      </c>
      <c r="B5" s="192"/>
      <c r="C5" s="192"/>
      <c r="D5" s="192"/>
      <c r="E5" s="192"/>
      <c r="F5" s="192"/>
      <c r="G5" s="192"/>
      <c r="H5" s="192"/>
    </row>
    <row r="6" spans="1:10" ht="18">
      <c r="A6" s="21"/>
      <c r="B6" s="21"/>
      <c r="C6" s="108"/>
      <c r="D6" s="96"/>
      <c r="E6" s="96"/>
      <c r="F6" s="96" t="s">
        <v>454</v>
      </c>
      <c r="G6" s="97"/>
      <c r="H6" s="98"/>
    </row>
    <row r="7" spans="1:10" s="15" customFormat="1" ht="48.75" customHeight="1">
      <c r="A7" s="191" t="s">
        <v>3</v>
      </c>
      <c r="B7" s="191"/>
      <c r="C7" s="99" t="s">
        <v>451</v>
      </c>
      <c r="D7" s="99" t="s">
        <v>457</v>
      </c>
      <c r="E7" s="99" t="s">
        <v>457</v>
      </c>
      <c r="F7" s="99" t="s">
        <v>456</v>
      </c>
      <c r="G7" s="100" t="s">
        <v>463</v>
      </c>
      <c r="H7" s="100" t="s">
        <v>464</v>
      </c>
    </row>
    <row r="8" spans="1:10" s="16" customFormat="1">
      <c r="A8" s="190">
        <v>1</v>
      </c>
      <c r="B8" s="190"/>
      <c r="C8" s="109">
        <v>2</v>
      </c>
      <c r="D8" s="101">
        <v>3</v>
      </c>
      <c r="E8" s="101">
        <v>3</v>
      </c>
      <c r="F8" s="101">
        <v>4</v>
      </c>
      <c r="G8" s="102">
        <v>5</v>
      </c>
      <c r="H8" s="102">
        <v>6</v>
      </c>
    </row>
    <row r="9" spans="1:10" ht="15" customHeight="1" thickBot="1">
      <c r="A9" s="60" t="s">
        <v>27</v>
      </c>
      <c r="B9" s="60" t="s">
        <v>26</v>
      </c>
      <c r="C9" s="110" t="s">
        <v>28</v>
      </c>
      <c r="D9" s="103" t="s">
        <v>28</v>
      </c>
      <c r="E9" s="103" t="s">
        <v>28</v>
      </c>
      <c r="F9" s="103"/>
      <c r="G9" s="104" t="s">
        <v>26</v>
      </c>
      <c r="H9" s="104" t="s">
        <v>26</v>
      </c>
    </row>
    <row r="10" spans="1:10" s="16" customFormat="1" ht="48" customHeight="1" thickBot="1">
      <c r="A10" s="113"/>
      <c r="B10" s="114" t="s">
        <v>25</v>
      </c>
      <c r="C10" s="115">
        <v>2298140.7199999997</v>
      </c>
      <c r="D10" s="115">
        <f>+D11</f>
        <v>6479122</v>
      </c>
      <c r="E10" s="115">
        <v>6479122</v>
      </c>
      <c r="F10" s="115">
        <f>+F11</f>
        <v>3141984.33</v>
      </c>
      <c r="G10" s="115">
        <f>+F10/C10*100</f>
        <v>136.71853523399562</v>
      </c>
      <c r="H10" s="116">
        <f>+F10/D10*100</f>
        <v>48.49398313536927</v>
      </c>
      <c r="I10" s="92"/>
      <c r="J10" s="92"/>
    </row>
    <row r="11" spans="1:10">
      <c r="A11" s="83" t="s">
        <v>29</v>
      </c>
      <c r="B11" s="84" t="s">
        <v>30</v>
      </c>
      <c r="C11" s="85">
        <v>2298128.7199999997</v>
      </c>
      <c r="D11" s="85">
        <f>+D12+D34+D45+D51+D58+D65</f>
        <v>6479122</v>
      </c>
      <c r="E11" s="85">
        <v>6479122</v>
      </c>
      <c r="F11" s="85">
        <f>+F12+F34+F45+F51+F58+F65</f>
        <v>3141984.33</v>
      </c>
      <c r="G11" s="105">
        <f>+F11/C11*100</f>
        <v>136.7192491289174</v>
      </c>
      <c r="H11" s="105">
        <f>+F11/D11*100</f>
        <v>48.49398313536927</v>
      </c>
      <c r="I11" s="18"/>
    </row>
    <row r="12" spans="1:10" ht="38.25">
      <c r="A12" s="76" t="s">
        <v>31</v>
      </c>
      <c r="B12" s="77" t="s">
        <v>32</v>
      </c>
      <c r="C12" s="111">
        <v>61565.95</v>
      </c>
      <c r="D12" s="90">
        <v>182500</v>
      </c>
      <c r="E12" s="90">
        <v>182500</v>
      </c>
      <c r="F12" s="90">
        <f>+F13+F15+F20+F23+F26+F29</f>
        <v>211328.78</v>
      </c>
      <c r="G12" s="73">
        <f>+F12/C12*100</f>
        <v>343.25593936258599</v>
      </c>
      <c r="H12" s="106">
        <f>+F12/D12*100</f>
        <v>115.79659178082191</v>
      </c>
      <c r="I12" s="18"/>
    </row>
    <row r="13" spans="1:10">
      <c r="A13" s="74" t="s">
        <v>212</v>
      </c>
      <c r="B13" s="75" t="s">
        <v>213</v>
      </c>
      <c r="C13" s="111">
        <v>0</v>
      </c>
      <c r="D13" s="90">
        <v>0</v>
      </c>
      <c r="E13" s="90">
        <v>0</v>
      </c>
      <c r="F13" s="118">
        <v>0</v>
      </c>
      <c r="G13" s="73">
        <v>0</v>
      </c>
      <c r="H13" s="106"/>
    </row>
    <row r="14" spans="1:10" ht="25.5">
      <c r="A14" s="23" t="s">
        <v>214</v>
      </c>
      <c r="B14" s="22" t="s">
        <v>215</v>
      </c>
      <c r="C14" s="119"/>
      <c r="D14" s="93"/>
      <c r="E14" s="93"/>
      <c r="F14" s="120">
        <v>0</v>
      </c>
      <c r="G14" s="71">
        <v>0</v>
      </c>
      <c r="H14" s="106"/>
    </row>
    <row r="15" spans="1:10" ht="38.25">
      <c r="A15" s="74" t="s">
        <v>33</v>
      </c>
      <c r="B15" s="75" t="s">
        <v>34</v>
      </c>
      <c r="C15" s="90">
        <v>54875.95</v>
      </c>
      <c r="D15" s="90">
        <v>179800</v>
      </c>
      <c r="E15" s="90">
        <v>179800</v>
      </c>
      <c r="F15" s="90">
        <f>+F16+F18</f>
        <v>113186.27</v>
      </c>
      <c r="G15" s="73">
        <f>+F15/C15*100</f>
        <v>206.25842468330848</v>
      </c>
      <c r="H15" s="106">
        <f>+F15/D15*100</f>
        <v>62.951206896551724</v>
      </c>
      <c r="I15" s="18">
        <f>+F15</f>
        <v>113186.27</v>
      </c>
    </row>
    <row r="16" spans="1:10" ht="25.5">
      <c r="A16" s="23" t="s">
        <v>216</v>
      </c>
      <c r="B16" s="22" t="s">
        <v>217</v>
      </c>
      <c r="C16" s="119">
        <v>7500</v>
      </c>
      <c r="D16" s="93">
        <v>0</v>
      </c>
      <c r="E16" s="93">
        <v>0</v>
      </c>
      <c r="F16" s="120">
        <v>7500</v>
      </c>
      <c r="G16" s="71">
        <v>0</v>
      </c>
      <c r="H16" s="106"/>
    </row>
    <row r="17" spans="1:14" ht="25.5">
      <c r="A17" s="23" t="s">
        <v>218</v>
      </c>
      <c r="B17" s="22" t="s">
        <v>219</v>
      </c>
      <c r="C17" s="121"/>
      <c r="D17" s="93"/>
      <c r="E17" s="93"/>
      <c r="F17" s="122"/>
      <c r="G17" s="70">
        <v>0</v>
      </c>
      <c r="H17" s="106"/>
    </row>
    <row r="18" spans="1:14" ht="25.5">
      <c r="A18" s="23" t="s">
        <v>35</v>
      </c>
      <c r="B18" s="22" t="s">
        <v>36</v>
      </c>
      <c r="C18" s="119">
        <v>47375.95</v>
      </c>
      <c r="D18" s="93">
        <v>179800</v>
      </c>
      <c r="E18" s="93">
        <v>179800</v>
      </c>
      <c r="F18" s="120">
        <f>82459.27+23227</f>
        <v>105686.27</v>
      </c>
      <c r="G18" s="71"/>
      <c r="H18" s="106"/>
      <c r="I18" s="18"/>
    </row>
    <row r="19" spans="1:14" ht="25.5">
      <c r="A19" s="23" t="s">
        <v>37</v>
      </c>
      <c r="B19" s="22" t="s">
        <v>38</v>
      </c>
      <c r="C19" s="119"/>
      <c r="D19" s="93"/>
      <c r="E19" s="93"/>
      <c r="F19" s="120"/>
      <c r="G19" s="71">
        <v>0</v>
      </c>
      <c r="H19" s="106"/>
    </row>
    <row r="20" spans="1:14" ht="25.5">
      <c r="A20" s="74" t="s">
        <v>220</v>
      </c>
      <c r="B20" s="75" t="s">
        <v>221</v>
      </c>
      <c r="C20" s="111">
        <v>0</v>
      </c>
      <c r="D20" s="90">
        <v>0</v>
      </c>
      <c r="E20" s="90">
        <v>0</v>
      </c>
      <c r="F20" s="118">
        <v>0</v>
      </c>
      <c r="G20" s="73">
        <v>0</v>
      </c>
      <c r="H20" s="106"/>
    </row>
    <row r="21" spans="1:14" ht="38.25">
      <c r="A21" s="23" t="s">
        <v>222</v>
      </c>
      <c r="B21" s="22" t="s">
        <v>223</v>
      </c>
      <c r="C21" s="119"/>
      <c r="D21" s="93"/>
      <c r="E21" s="93"/>
      <c r="F21" s="120"/>
      <c r="G21" s="71">
        <v>0</v>
      </c>
      <c r="H21" s="106"/>
    </row>
    <row r="22" spans="1:14" ht="38.25">
      <c r="A22" s="23" t="s">
        <v>224</v>
      </c>
      <c r="B22" s="22" t="s">
        <v>225</v>
      </c>
      <c r="C22" s="121"/>
      <c r="D22" s="93"/>
      <c r="E22" s="93"/>
      <c r="F22" s="120"/>
      <c r="G22" s="70">
        <v>0</v>
      </c>
      <c r="H22" s="106"/>
    </row>
    <row r="23" spans="1:14" ht="38.25">
      <c r="A23" s="74" t="s">
        <v>226</v>
      </c>
      <c r="B23" s="75" t="s">
        <v>227</v>
      </c>
      <c r="C23" s="111">
        <v>0</v>
      </c>
      <c r="D23" s="90">
        <v>0</v>
      </c>
      <c r="E23" s="90">
        <v>0</v>
      </c>
      <c r="F23" s="118">
        <v>0</v>
      </c>
      <c r="G23" s="73">
        <v>0</v>
      </c>
      <c r="H23" s="106"/>
    </row>
    <row r="24" spans="1:14" ht="51">
      <c r="A24" s="23" t="s">
        <v>228</v>
      </c>
      <c r="B24" s="22" t="s">
        <v>229</v>
      </c>
      <c r="C24" s="119"/>
      <c r="D24" s="93"/>
      <c r="E24" s="93"/>
      <c r="F24" s="120"/>
      <c r="G24" s="71"/>
      <c r="H24" s="106"/>
    </row>
    <row r="25" spans="1:14" ht="51">
      <c r="A25" s="23" t="s">
        <v>230</v>
      </c>
      <c r="B25" s="22" t="s">
        <v>231</v>
      </c>
      <c r="C25" s="119"/>
      <c r="D25" s="93"/>
      <c r="E25" s="93"/>
      <c r="F25" s="120"/>
      <c r="G25" s="71">
        <v>0</v>
      </c>
      <c r="H25" s="106"/>
    </row>
    <row r="26" spans="1:14" ht="38.25">
      <c r="A26" s="74" t="s">
        <v>232</v>
      </c>
      <c r="B26" s="75" t="s">
        <v>233</v>
      </c>
      <c r="C26" s="90">
        <v>0</v>
      </c>
      <c r="D26" s="90">
        <v>0</v>
      </c>
      <c r="E26" s="90">
        <v>0</v>
      </c>
      <c r="F26" s="90">
        <v>0</v>
      </c>
      <c r="G26" s="73"/>
      <c r="H26" s="106"/>
    </row>
    <row r="27" spans="1:14" ht="38.25">
      <c r="A27" s="23" t="s">
        <v>234</v>
      </c>
      <c r="B27" s="22" t="s">
        <v>235</v>
      </c>
      <c r="C27" s="119">
        <v>0</v>
      </c>
      <c r="D27" s="93">
        <v>0</v>
      </c>
      <c r="E27" s="93">
        <v>0</v>
      </c>
      <c r="F27" s="120">
        <v>0</v>
      </c>
      <c r="G27" s="71">
        <v>0</v>
      </c>
      <c r="H27" s="106"/>
      <c r="I27" s="18"/>
    </row>
    <row r="28" spans="1:14" ht="51">
      <c r="A28" s="23" t="s">
        <v>236</v>
      </c>
      <c r="B28" s="22" t="s">
        <v>237</v>
      </c>
      <c r="C28" s="119"/>
      <c r="D28" s="93"/>
      <c r="E28" s="93"/>
      <c r="F28" s="120"/>
      <c r="G28" s="71">
        <v>0</v>
      </c>
      <c r="H28" s="106"/>
    </row>
    <row r="29" spans="1:14" ht="38.25">
      <c r="A29" s="74" t="s">
        <v>238</v>
      </c>
      <c r="B29" s="75" t="s">
        <v>151</v>
      </c>
      <c r="C29" s="90">
        <v>6690</v>
      </c>
      <c r="D29" s="90">
        <f>+D30+D32</f>
        <v>2700</v>
      </c>
      <c r="E29" s="90">
        <v>2700</v>
      </c>
      <c r="F29" s="90">
        <f>+F30+F32</f>
        <v>98142.51</v>
      </c>
      <c r="G29" s="73">
        <f>+F29/C29*100</f>
        <v>1467.0031390134529</v>
      </c>
      <c r="H29" s="106">
        <f>+F29/D29*100</f>
        <v>3634.9077777777779</v>
      </c>
      <c r="I29" s="164"/>
      <c r="L29" s="14">
        <v>45195.78</v>
      </c>
      <c r="N29" s="14">
        <v>23227</v>
      </c>
    </row>
    <row r="30" spans="1:14" ht="38.25">
      <c r="A30" s="23" t="s">
        <v>239</v>
      </c>
      <c r="B30" s="68" t="s">
        <v>153</v>
      </c>
      <c r="C30" s="119">
        <v>600</v>
      </c>
      <c r="D30" s="93">
        <v>2700</v>
      </c>
      <c r="E30" s="93">
        <v>2700</v>
      </c>
      <c r="F30" s="120">
        <v>2605.92</v>
      </c>
      <c r="G30" s="71"/>
      <c r="H30" s="106"/>
      <c r="I30" s="18"/>
      <c r="L30" s="14">
        <f>37263.49+23227+19831.88+43970.4</f>
        <v>124292.76999999999</v>
      </c>
      <c r="N30" s="14">
        <v>45195.78</v>
      </c>
    </row>
    <row r="31" spans="1:14" ht="38.25">
      <c r="A31" s="23" t="s">
        <v>240</v>
      </c>
      <c r="B31" s="22" t="s">
        <v>155</v>
      </c>
      <c r="C31" s="119"/>
      <c r="D31" s="93"/>
      <c r="E31" s="93"/>
      <c r="F31" s="120"/>
      <c r="G31" s="71">
        <v>0</v>
      </c>
      <c r="H31" s="106"/>
      <c r="L31" s="14">
        <f>+L30+L29</f>
        <v>169488.55</v>
      </c>
      <c r="N31" s="14">
        <v>37263.49</v>
      </c>
    </row>
    <row r="32" spans="1:14" ht="51">
      <c r="A32" s="23" t="s">
        <v>241</v>
      </c>
      <c r="B32" s="22" t="s">
        <v>242</v>
      </c>
      <c r="C32" s="119">
        <v>6090</v>
      </c>
      <c r="D32" s="93"/>
      <c r="E32" s="93"/>
      <c r="F32" s="120">
        <v>95536.59</v>
      </c>
      <c r="G32" s="71"/>
      <c r="H32" s="73"/>
      <c r="N32" s="14">
        <v>47704.41</v>
      </c>
    </row>
    <row r="33" spans="1:18" ht="51">
      <c r="A33" s="23" t="s">
        <v>243</v>
      </c>
      <c r="B33" s="22" t="s">
        <v>157</v>
      </c>
      <c r="C33" s="119"/>
      <c r="D33" s="93"/>
      <c r="E33" s="93"/>
      <c r="F33" s="120"/>
      <c r="G33" s="71"/>
      <c r="H33" s="73"/>
      <c r="N33" s="14">
        <v>28000</v>
      </c>
    </row>
    <row r="34" spans="1:18">
      <c r="A34" s="76" t="s">
        <v>39</v>
      </c>
      <c r="B34" s="77" t="s">
        <v>40</v>
      </c>
      <c r="C34" s="90">
        <v>10955.96</v>
      </c>
      <c r="D34" s="90">
        <v>27510</v>
      </c>
      <c r="E34" s="90">
        <v>27510</v>
      </c>
      <c r="F34" s="118">
        <v>15668.65</v>
      </c>
      <c r="G34" s="73">
        <f>+F34/C34*100</f>
        <v>143.01485219004087</v>
      </c>
      <c r="H34" s="106">
        <f>+F34/D34*100</f>
        <v>56.956197746274086</v>
      </c>
      <c r="I34" s="18"/>
      <c r="N34" s="14">
        <f>SUM(N29:N33)</f>
        <v>181390.68</v>
      </c>
      <c r="O34" s="14">
        <f>+N34+2605.92</f>
        <v>183996.6</v>
      </c>
      <c r="P34" s="165">
        <f>+O34-F29-F15</f>
        <v>-27332.179999999993</v>
      </c>
      <c r="Q34" s="14">
        <v>7500</v>
      </c>
      <c r="R34" s="165">
        <f>+Q34+P34</f>
        <v>-19832.179999999993</v>
      </c>
    </row>
    <row r="35" spans="1:18" ht="25.5">
      <c r="A35" s="74" t="s">
        <v>41</v>
      </c>
      <c r="B35" s="75" t="s">
        <v>42</v>
      </c>
      <c r="C35" s="90">
        <v>6827.96</v>
      </c>
      <c r="D35" s="90">
        <v>18010</v>
      </c>
      <c r="E35" s="90">
        <v>18010</v>
      </c>
      <c r="F35" s="118">
        <v>11728.1</v>
      </c>
      <c r="G35" s="73"/>
      <c r="H35" s="106"/>
    </row>
    <row r="36" spans="1:18" ht="25.5">
      <c r="A36" s="23" t="s">
        <v>244</v>
      </c>
      <c r="B36" s="22" t="s">
        <v>245</v>
      </c>
      <c r="C36" s="119">
        <v>6827.96</v>
      </c>
      <c r="D36" s="93">
        <v>18010</v>
      </c>
      <c r="E36" s="93">
        <v>18010</v>
      </c>
      <c r="F36" s="120">
        <v>11728.1</v>
      </c>
      <c r="G36" s="71"/>
      <c r="H36" s="73"/>
    </row>
    <row r="37" spans="1:18">
      <c r="A37" s="23" t="s">
        <v>246</v>
      </c>
      <c r="B37" s="22" t="s">
        <v>247</v>
      </c>
      <c r="C37" s="119"/>
      <c r="D37" s="93"/>
      <c r="E37" s="93"/>
      <c r="F37" s="120"/>
      <c r="G37" s="71"/>
      <c r="H37" s="73"/>
    </row>
    <row r="38" spans="1:18" ht="38.25">
      <c r="A38" s="23" t="s">
        <v>248</v>
      </c>
      <c r="B38" s="22" t="s">
        <v>249</v>
      </c>
      <c r="C38" s="119"/>
      <c r="D38" s="93"/>
      <c r="E38" s="93"/>
      <c r="F38" s="120"/>
      <c r="G38" s="71"/>
      <c r="H38" s="73"/>
    </row>
    <row r="39" spans="1:18">
      <c r="A39" s="23" t="s">
        <v>250</v>
      </c>
      <c r="B39" s="22" t="s">
        <v>251</v>
      </c>
      <c r="C39" s="119"/>
      <c r="D39" s="93"/>
      <c r="E39" s="93"/>
      <c r="F39" s="120"/>
      <c r="G39" s="71"/>
      <c r="H39" s="73"/>
    </row>
    <row r="40" spans="1:18" ht="51">
      <c r="A40" s="23" t="s">
        <v>43</v>
      </c>
      <c r="B40" s="22" t="s">
        <v>44</v>
      </c>
      <c r="C40" s="119"/>
      <c r="D40" s="93"/>
      <c r="E40" s="93"/>
      <c r="F40" s="120"/>
      <c r="G40" s="71"/>
      <c r="H40" s="73"/>
    </row>
    <row r="41" spans="1:18" ht="25.5">
      <c r="A41" s="23" t="s">
        <v>252</v>
      </c>
      <c r="B41" s="22" t="s">
        <v>253</v>
      </c>
      <c r="C41" s="119"/>
      <c r="D41" s="93"/>
      <c r="E41" s="93"/>
      <c r="F41" s="120"/>
      <c r="G41" s="71"/>
      <c r="H41" s="73"/>
    </row>
    <row r="42" spans="1:18" ht="25.5">
      <c r="A42" s="74" t="s">
        <v>254</v>
      </c>
      <c r="B42" s="75" t="s">
        <v>255</v>
      </c>
      <c r="C42" s="90">
        <v>4128</v>
      </c>
      <c r="D42" s="90">
        <v>9500</v>
      </c>
      <c r="E42" s="90">
        <v>9500</v>
      </c>
      <c r="F42" s="90">
        <v>3940.5499999999997</v>
      </c>
      <c r="G42" s="73">
        <f>+F42/C42*100</f>
        <v>95.459060077519382</v>
      </c>
      <c r="H42" s="106">
        <f>+F42/D42*100</f>
        <v>41.479473684210518</v>
      </c>
    </row>
    <row r="43" spans="1:18" ht="38.25">
      <c r="A43" s="23" t="s">
        <v>256</v>
      </c>
      <c r="B43" s="22" t="s">
        <v>257</v>
      </c>
      <c r="C43" s="119"/>
      <c r="D43" s="93"/>
      <c r="E43" s="93"/>
      <c r="F43" s="120"/>
      <c r="G43" s="71"/>
      <c r="H43" s="73"/>
    </row>
    <row r="44" spans="1:18" ht="25.5">
      <c r="A44" s="23" t="s">
        <v>258</v>
      </c>
      <c r="B44" s="22" t="s">
        <v>259</v>
      </c>
      <c r="C44" s="119">
        <v>4128</v>
      </c>
      <c r="D44" s="93">
        <v>9500</v>
      </c>
      <c r="E44" s="93">
        <v>9500</v>
      </c>
      <c r="F44" s="120">
        <v>3940.5499999999997</v>
      </c>
      <c r="G44" s="71"/>
      <c r="H44" s="73"/>
    </row>
    <row r="45" spans="1:18" ht="51">
      <c r="A45" s="76" t="s">
        <v>45</v>
      </c>
      <c r="B45" s="77" t="s">
        <v>46</v>
      </c>
      <c r="C45" s="90">
        <v>61260.02</v>
      </c>
      <c r="D45" s="90">
        <v>1108000</v>
      </c>
      <c r="E45" s="90">
        <v>1108000</v>
      </c>
      <c r="F45" s="90">
        <f>+F48+F46</f>
        <v>395128.17</v>
      </c>
      <c r="G45" s="73">
        <f>+F45/C45*100</f>
        <v>645.00169931384289</v>
      </c>
      <c r="H45" s="106">
        <f>+F45/D45*100</f>
        <v>35.661387184115526</v>
      </c>
      <c r="I45" s="18"/>
    </row>
    <row r="46" spans="1:18" ht="25.5">
      <c r="A46" s="74" t="s">
        <v>260</v>
      </c>
      <c r="B46" s="75" t="s">
        <v>261</v>
      </c>
      <c r="C46" s="111">
        <v>0</v>
      </c>
      <c r="D46" s="90">
        <v>0</v>
      </c>
      <c r="E46" s="90">
        <v>0</v>
      </c>
      <c r="F46" s="118">
        <v>0</v>
      </c>
      <c r="G46" s="73"/>
      <c r="H46" s="73"/>
    </row>
    <row r="47" spans="1:18">
      <c r="A47" s="23" t="s">
        <v>262</v>
      </c>
      <c r="B47" s="22" t="s">
        <v>263</v>
      </c>
      <c r="C47" s="119"/>
      <c r="D47" s="93"/>
      <c r="E47" s="93"/>
      <c r="F47" s="120"/>
      <c r="G47" s="71"/>
      <c r="H47" s="73"/>
    </row>
    <row r="48" spans="1:18" ht="25.5">
      <c r="A48" s="74" t="s">
        <v>47</v>
      </c>
      <c r="B48" s="75" t="s">
        <v>48</v>
      </c>
      <c r="C48" s="90">
        <v>61260.02</v>
      </c>
      <c r="D48" s="90">
        <v>1108000</v>
      </c>
      <c r="E48" s="90">
        <v>1108000</v>
      </c>
      <c r="F48" s="118">
        <f>+F50</f>
        <v>395128.17</v>
      </c>
      <c r="G48" s="73">
        <f>+F48/C48*100</f>
        <v>645.00169931384289</v>
      </c>
      <c r="H48" s="106">
        <f>+F48/D48*100</f>
        <v>35.661387184115526</v>
      </c>
    </row>
    <row r="49" spans="1:9">
      <c r="A49" s="23" t="s">
        <v>264</v>
      </c>
      <c r="B49" s="22" t="s">
        <v>265</v>
      </c>
      <c r="C49" s="119"/>
      <c r="D49" s="93"/>
      <c r="E49" s="93"/>
      <c r="F49" s="120"/>
      <c r="G49" s="71"/>
      <c r="H49" s="73"/>
    </row>
    <row r="50" spans="1:9">
      <c r="A50" s="23" t="s">
        <v>49</v>
      </c>
      <c r="B50" s="22" t="s">
        <v>50</v>
      </c>
      <c r="C50" s="119">
        <v>61260.02</v>
      </c>
      <c r="D50" s="93">
        <v>1108000</v>
      </c>
      <c r="E50" s="93">
        <v>1108000</v>
      </c>
      <c r="F50" s="120">
        <v>395128.17</v>
      </c>
      <c r="G50" s="71"/>
      <c r="H50" s="73"/>
    </row>
    <row r="51" spans="1:9" ht="38.25">
      <c r="A51" s="76" t="s">
        <v>266</v>
      </c>
      <c r="B51" s="77" t="s">
        <v>267</v>
      </c>
      <c r="C51" s="90">
        <v>55466.43</v>
      </c>
      <c r="D51" s="90">
        <v>157400</v>
      </c>
      <c r="E51" s="90">
        <v>157400</v>
      </c>
      <c r="F51" s="118">
        <f>+F52+F55</f>
        <v>94391.85</v>
      </c>
      <c r="G51" s="73">
        <f>+F51/C51*100</f>
        <v>170.17834030421645</v>
      </c>
      <c r="H51" s="106">
        <f>+F51/D51*100</f>
        <v>59.969409148665818</v>
      </c>
      <c r="I51" s="18"/>
    </row>
    <row r="52" spans="1:9" ht="38.25">
      <c r="A52" s="74" t="s">
        <v>268</v>
      </c>
      <c r="B52" s="75" t="s">
        <v>269</v>
      </c>
      <c r="C52" s="90">
        <v>51324.63</v>
      </c>
      <c r="D52" s="90">
        <v>126000</v>
      </c>
      <c r="E52" s="90">
        <v>126000</v>
      </c>
      <c r="F52" s="118">
        <f>+F53+F54</f>
        <v>72795.430000000008</v>
      </c>
      <c r="G52" s="73">
        <f>+F52/C52*100</f>
        <v>141.83332641657626</v>
      </c>
      <c r="H52" s="106">
        <f>+F52/D52*100</f>
        <v>57.774150793650804</v>
      </c>
      <c r="I52" s="18"/>
    </row>
    <row r="53" spans="1:9" ht="25.5">
      <c r="A53" s="23" t="s">
        <v>270</v>
      </c>
      <c r="B53" s="22" t="s">
        <v>271</v>
      </c>
      <c r="C53" s="119">
        <v>162.68</v>
      </c>
      <c r="D53" s="93">
        <v>4000</v>
      </c>
      <c r="E53" s="93">
        <v>4000</v>
      </c>
      <c r="F53" s="120">
        <v>4.24</v>
      </c>
      <c r="G53" s="71"/>
      <c r="H53" s="73"/>
    </row>
    <row r="54" spans="1:9">
      <c r="A54" s="23" t="s">
        <v>272</v>
      </c>
      <c r="B54" s="22" t="s">
        <v>273</v>
      </c>
      <c r="C54" s="119">
        <v>51161.95</v>
      </c>
      <c r="D54" s="93">
        <v>122000</v>
      </c>
      <c r="E54" s="93">
        <v>122000</v>
      </c>
      <c r="F54" s="120">
        <v>72791.19</v>
      </c>
      <c r="G54" s="71"/>
      <c r="H54" s="73"/>
    </row>
    <row r="55" spans="1:9" ht="38.25">
      <c r="A55" s="74" t="s">
        <v>274</v>
      </c>
      <c r="B55" s="75" t="s">
        <v>275</v>
      </c>
      <c r="C55" s="90">
        <v>4141.8</v>
      </c>
      <c r="D55" s="90">
        <v>31400</v>
      </c>
      <c r="E55" s="90">
        <v>31400</v>
      </c>
      <c r="F55" s="118">
        <f>+F56</f>
        <v>21596.420000000002</v>
      </c>
      <c r="G55" s="73">
        <f>+F55/C55*100</f>
        <v>521.42595007001796</v>
      </c>
      <c r="H55" s="106">
        <f>+F55/D55*100</f>
        <v>68.778407643312107</v>
      </c>
    </row>
    <row r="56" spans="1:9">
      <c r="A56" s="23" t="s">
        <v>276</v>
      </c>
      <c r="B56" s="22" t="s">
        <v>167</v>
      </c>
      <c r="C56" s="119">
        <v>4141.8</v>
      </c>
      <c r="D56" s="93">
        <v>31400</v>
      </c>
      <c r="E56" s="93">
        <v>31400</v>
      </c>
      <c r="F56" s="120">
        <f>1404.49+20191.93</f>
        <v>21596.420000000002</v>
      </c>
      <c r="G56" s="71"/>
      <c r="H56" s="73"/>
    </row>
    <row r="57" spans="1:9">
      <c r="A57" s="23" t="s">
        <v>277</v>
      </c>
      <c r="B57" s="22" t="s">
        <v>173</v>
      </c>
      <c r="C57" s="119">
        <v>0</v>
      </c>
      <c r="D57" s="93"/>
      <c r="E57" s="93"/>
      <c r="F57" s="120">
        <v>7500</v>
      </c>
      <c r="G57" s="71"/>
      <c r="H57" s="73"/>
    </row>
    <row r="58" spans="1:9">
      <c r="A58" s="76">
        <v>67</v>
      </c>
      <c r="B58" s="77" t="s">
        <v>434</v>
      </c>
      <c r="C58" s="90">
        <v>2101964.5499999998</v>
      </c>
      <c r="D58" s="90">
        <v>4986712</v>
      </c>
      <c r="E58" s="90">
        <v>4986712</v>
      </c>
      <c r="F58" s="90">
        <v>2420911.88</v>
      </c>
      <c r="G58" s="73">
        <f>+F58/C58*100</f>
        <v>115.173773030568</v>
      </c>
      <c r="H58" s="106">
        <f>+F58/D58*100</f>
        <v>48.547256789644152</v>
      </c>
      <c r="I58" s="18"/>
    </row>
    <row r="59" spans="1:9">
      <c r="A59" s="74">
        <v>671</v>
      </c>
      <c r="B59" s="75" t="s">
        <v>434</v>
      </c>
      <c r="C59" s="90">
        <v>2101964.5499999998</v>
      </c>
      <c r="D59" s="90">
        <v>4986712</v>
      </c>
      <c r="E59" s="90">
        <v>4986712</v>
      </c>
      <c r="F59" s="90">
        <v>2420911.88</v>
      </c>
      <c r="G59" s="73">
        <f>+F59/C59*100</f>
        <v>115.173773030568</v>
      </c>
      <c r="H59" s="73">
        <f>+F59/D59*100</f>
        <v>48.547256789644152</v>
      </c>
    </row>
    <row r="60" spans="1:9" ht="38.25">
      <c r="A60" s="69">
        <v>3711</v>
      </c>
      <c r="B60" s="68" t="s">
        <v>435</v>
      </c>
      <c r="C60" s="119">
        <v>2101964.5499999998</v>
      </c>
      <c r="D60" s="93">
        <v>4986712</v>
      </c>
      <c r="E60" s="93">
        <v>4986712</v>
      </c>
      <c r="F60" s="120">
        <v>0</v>
      </c>
      <c r="G60" s="71"/>
      <c r="H60" s="73"/>
    </row>
    <row r="61" spans="1:9" ht="38.25">
      <c r="A61" s="69">
        <v>3712</v>
      </c>
      <c r="B61" s="68" t="s">
        <v>435</v>
      </c>
      <c r="C61" s="119"/>
      <c r="D61" s="93">
        <v>0</v>
      </c>
      <c r="E61" s="93">
        <v>0</v>
      </c>
      <c r="F61" s="120"/>
      <c r="G61" s="71"/>
      <c r="H61" s="73"/>
    </row>
    <row r="62" spans="1:9" ht="38.25">
      <c r="A62" s="69">
        <v>3714</v>
      </c>
      <c r="B62" s="68" t="s">
        <v>436</v>
      </c>
      <c r="C62" s="119"/>
      <c r="D62" s="93"/>
      <c r="E62" s="93"/>
      <c r="F62" s="120"/>
      <c r="G62" s="71"/>
      <c r="H62" s="73"/>
    </row>
    <row r="63" spans="1:9" ht="25.5">
      <c r="A63" s="74">
        <v>673</v>
      </c>
      <c r="B63" s="75" t="s">
        <v>444</v>
      </c>
      <c r="C63" s="111">
        <v>0</v>
      </c>
      <c r="D63" s="90">
        <v>0</v>
      </c>
      <c r="E63" s="90">
        <v>0</v>
      </c>
      <c r="F63" s="118">
        <v>0</v>
      </c>
      <c r="G63" s="73"/>
      <c r="H63" s="73"/>
    </row>
    <row r="64" spans="1:9" ht="25.5">
      <c r="A64" s="69">
        <v>6731</v>
      </c>
      <c r="B64" s="68" t="s">
        <v>444</v>
      </c>
      <c r="C64" s="119"/>
      <c r="D64" s="93"/>
      <c r="E64" s="93"/>
      <c r="F64" s="120"/>
      <c r="G64" s="71"/>
      <c r="H64" s="73"/>
    </row>
    <row r="65" spans="1:9" ht="25.5">
      <c r="A65" s="76" t="s">
        <v>278</v>
      </c>
      <c r="B65" s="77" t="s">
        <v>279</v>
      </c>
      <c r="C65" s="90">
        <v>6915.81</v>
      </c>
      <c r="D65" s="90">
        <v>17000</v>
      </c>
      <c r="E65" s="90">
        <v>17000</v>
      </c>
      <c r="F65" s="118">
        <v>4555</v>
      </c>
      <c r="G65" s="73">
        <f>+F65/C65*100</f>
        <v>65.863579248128559</v>
      </c>
      <c r="H65" s="106">
        <f>+F65/D65*100</f>
        <v>26.794117647058822</v>
      </c>
      <c r="I65" s="18"/>
    </row>
    <row r="66" spans="1:9">
      <c r="A66" s="74" t="s">
        <v>280</v>
      </c>
      <c r="B66" s="75" t="s">
        <v>281</v>
      </c>
      <c r="C66" s="90">
        <v>0</v>
      </c>
      <c r="D66" s="90">
        <v>0</v>
      </c>
      <c r="E66" s="90">
        <v>0</v>
      </c>
      <c r="F66" s="118">
        <v>0</v>
      </c>
      <c r="G66" s="73"/>
      <c r="H66" s="73"/>
    </row>
    <row r="67" spans="1:9">
      <c r="A67" s="23" t="s">
        <v>282</v>
      </c>
      <c r="B67" s="22" t="s">
        <v>283</v>
      </c>
      <c r="C67" s="119"/>
      <c r="D67" s="93"/>
      <c r="E67" s="93"/>
      <c r="F67" s="120"/>
      <c r="G67" s="71"/>
      <c r="H67" s="73"/>
    </row>
    <row r="68" spans="1:9">
      <c r="A68" s="74" t="s">
        <v>284</v>
      </c>
      <c r="B68" s="75" t="s">
        <v>285</v>
      </c>
      <c r="C68" s="90">
        <v>6915.81</v>
      </c>
      <c r="D68" s="90">
        <v>17000</v>
      </c>
      <c r="E68" s="90">
        <v>17000</v>
      </c>
      <c r="F68" s="118">
        <v>4555</v>
      </c>
      <c r="G68" s="73"/>
      <c r="H68" s="73"/>
    </row>
    <row r="69" spans="1:9">
      <c r="A69" s="23" t="s">
        <v>286</v>
      </c>
      <c r="B69" s="22" t="s">
        <v>285</v>
      </c>
      <c r="C69" s="119">
        <v>6915.81</v>
      </c>
      <c r="D69" s="93">
        <v>17000</v>
      </c>
      <c r="E69" s="93">
        <v>17000</v>
      </c>
      <c r="F69" s="120">
        <v>4555</v>
      </c>
      <c r="G69" s="71"/>
      <c r="H69" s="73"/>
    </row>
    <row r="70" spans="1:9" ht="25.5">
      <c r="A70" s="83" t="s">
        <v>287</v>
      </c>
      <c r="B70" s="84" t="s">
        <v>288</v>
      </c>
      <c r="C70" s="95">
        <v>12</v>
      </c>
      <c r="D70" s="95">
        <v>0</v>
      </c>
      <c r="E70" s="95">
        <v>0</v>
      </c>
      <c r="F70" s="85">
        <v>0</v>
      </c>
      <c r="G70" s="105">
        <v>0</v>
      </c>
      <c r="H70" s="105">
        <v>0</v>
      </c>
      <c r="I70" s="18"/>
    </row>
    <row r="71" spans="1:9" ht="38.25">
      <c r="A71" s="76" t="s">
        <v>289</v>
      </c>
      <c r="B71" s="77" t="s">
        <v>290</v>
      </c>
      <c r="C71" s="111">
        <v>0</v>
      </c>
      <c r="D71" s="90">
        <v>0</v>
      </c>
      <c r="E71" s="90">
        <v>0</v>
      </c>
      <c r="F71" s="118">
        <v>0</v>
      </c>
      <c r="G71" s="73"/>
      <c r="H71" s="73"/>
    </row>
    <row r="72" spans="1:9" ht="38.25">
      <c r="A72" s="74" t="s">
        <v>291</v>
      </c>
      <c r="B72" s="75" t="s">
        <v>292</v>
      </c>
      <c r="C72" s="111">
        <v>0</v>
      </c>
      <c r="D72" s="90">
        <v>0</v>
      </c>
      <c r="E72" s="90">
        <v>0</v>
      </c>
      <c r="F72" s="123"/>
      <c r="G72" s="73"/>
      <c r="H72" s="73"/>
    </row>
    <row r="73" spans="1:9">
      <c r="A73" s="23" t="s">
        <v>293</v>
      </c>
      <c r="B73" s="22" t="s">
        <v>294</v>
      </c>
      <c r="C73" s="119"/>
      <c r="D73" s="93"/>
      <c r="E73" s="93"/>
      <c r="F73" s="120"/>
      <c r="G73" s="71"/>
      <c r="H73" s="73"/>
    </row>
    <row r="74" spans="1:9" ht="25.5">
      <c r="A74" s="74" t="s">
        <v>295</v>
      </c>
      <c r="B74" s="75" t="s">
        <v>296</v>
      </c>
      <c r="C74" s="111">
        <v>0</v>
      </c>
      <c r="D74" s="90">
        <v>0</v>
      </c>
      <c r="E74" s="90">
        <v>0</v>
      </c>
      <c r="F74" s="118">
        <v>0</v>
      </c>
      <c r="G74" s="73"/>
      <c r="H74" s="73"/>
    </row>
    <row r="75" spans="1:9">
      <c r="A75" s="23" t="s">
        <v>297</v>
      </c>
      <c r="B75" s="22" t="s">
        <v>298</v>
      </c>
      <c r="C75" s="119"/>
      <c r="D75" s="93"/>
      <c r="E75" s="93"/>
      <c r="F75" s="120"/>
      <c r="G75" s="71"/>
      <c r="H75" s="73"/>
    </row>
    <row r="76" spans="1:9" ht="38.25">
      <c r="A76" s="76" t="s">
        <v>299</v>
      </c>
      <c r="B76" s="77" t="s">
        <v>300</v>
      </c>
      <c r="C76" s="111">
        <v>12</v>
      </c>
      <c r="D76" s="90">
        <v>0</v>
      </c>
      <c r="E76" s="90">
        <v>0</v>
      </c>
      <c r="F76" s="118">
        <v>0</v>
      </c>
      <c r="G76" s="73"/>
      <c r="H76" s="73"/>
    </row>
    <row r="77" spans="1:9" ht="25.5">
      <c r="A77" s="74" t="s">
        <v>301</v>
      </c>
      <c r="B77" s="75" t="s">
        <v>302</v>
      </c>
      <c r="C77" s="111">
        <v>0</v>
      </c>
      <c r="D77" s="90">
        <v>0</v>
      </c>
      <c r="E77" s="90">
        <v>0</v>
      </c>
      <c r="F77" s="118">
        <v>0</v>
      </c>
      <c r="G77" s="73"/>
      <c r="H77" s="73"/>
    </row>
    <row r="78" spans="1:9">
      <c r="A78" s="23" t="s">
        <v>303</v>
      </c>
      <c r="B78" s="22" t="s">
        <v>304</v>
      </c>
      <c r="C78" s="119"/>
      <c r="D78" s="93"/>
      <c r="E78" s="93"/>
      <c r="F78" s="120"/>
      <c r="G78" s="71"/>
      <c r="H78" s="73"/>
    </row>
    <row r="79" spans="1:9">
      <c r="A79" s="23" t="s">
        <v>305</v>
      </c>
      <c r="B79" s="22" t="s">
        <v>193</v>
      </c>
      <c r="C79" s="119"/>
      <c r="D79" s="93"/>
      <c r="E79" s="93"/>
      <c r="F79" s="120"/>
      <c r="G79" s="71"/>
      <c r="H79" s="73"/>
    </row>
    <row r="80" spans="1:9" ht="25.5">
      <c r="A80" s="74" t="s">
        <v>306</v>
      </c>
      <c r="B80" s="75" t="s">
        <v>307</v>
      </c>
      <c r="C80" s="111">
        <v>12</v>
      </c>
      <c r="D80" s="90">
        <v>0</v>
      </c>
      <c r="E80" s="90">
        <v>0</v>
      </c>
      <c r="F80" s="118">
        <v>0</v>
      </c>
      <c r="G80" s="73">
        <v>0</v>
      </c>
      <c r="H80" s="73">
        <v>0</v>
      </c>
    </row>
    <row r="81" spans="1:8">
      <c r="A81" s="23" t="s">
        <v>308</v>
      </c>
      <c r="B81" s="22" t="s">
        <v>197</v>
      </c>
      <c r="C81" s="119">
        <v>0</v>
      </c>
      <c r="D81" s="93">
        <v>0</v>
      </c>
      <c r="E81" s="93">
        <v>0</v>
      </c>
      <c r="F81" s="120"/>
      <c r="G81" s="71"/>
      <c r="H81" s="73"/>
    </row>
    <row r="82" spans="1:8">
      <c r="A82" s="69">
        <v>7222</v>
      </c>
      <c r="B82" s="68" t="s">
        <v>455</v>
      </c>
      <c r="C82" s="119">
        <v>12</v>
      </c>
      <c r="D82" s="93">
        <v>0</v>
      </c>
      <c r="E82" s="93">
        <v>0</v>
      </c>
      <c r="F82" s="120">
        <v>0</v>
      </c>
      <c r="G82" s="71"/>
      <c r="H82" s="73"/>
    </row>
    <row r="83" spans="1:8">
      <c r="A83" s="23" t="s">
        <v>309</v>
      </c>
      <c r="B83" s="22" t="s">
        <v>310</v>
      </c>
      <c r="C83" s="119"/>
      <c r="D83" s="93"/>
      <c r="E83" s="93"/>
      <c r="F83" s="120"/>
      <c r="G83" s="71"/>
      <c r="H83" s="73"/>
    </row>
    <row r="84" spans="1:8" ht="25.5">
      <c r="A84" s="23" t="s">
        <v>311</v>
      </c>
      <c r="B84" s="22" t="s">
        <v>312</v>
      </c>
      <c r="C84" s="119"/>
      <c r="D84" s="93"/>
      <c r="E84" s="93"/>
      <c r="F84" s="120"/>
      <c r="G84" s="71"/>
      <c r="H84" s="73"/>
    </row>
    <row r="85" spans="1:8" ht="25.5">
      <c r="A85" s="74" t="s">
        <v>313</v>
      </c>
      <c r="B85" s="75" t="s">
        <v>314</v>
      </c>
      <c r="C85" s="111">
        <v>0</v>
      </c>
      <c r="D85" s="90">
        <v>0</v>
      </c>
      <c r="E85" s="90">
        <v>0</v>
      </c>
      <c r="F85" s="118">
        <v>0</v>
      </c>
      <c r="G85" s="73"/>
      <c r="H85" s="73"/>
    </row>
    <row r="86" spans="1:8" ht="25.5">
      <c r="A86" s="23" t="s">
        <v>315</v>
      </c>
      <c r="B86" s="22" t="s">
        <v>316</v>
      </c>
      <c r="C86" s="119"/>
      <c r="D86" s="93"/>
      <c r="E86" s="93"/>
      <c r="F86" s="120"/>
      <c r="G86" s="71"/>
      <c r="H86" s="73"/>
    </row>
    <row r="87" spans="1:8" ht="38.25">
      <c r="A87" s="23" t="s">
        <v>317</v>
      </c>
      <c r="B87" s="22" t="s">
        <v>318</v>
      </c>
      <c r="C87" s="119"/>
      <c r="D87" s="93"/>
      <c r="E87" s="93"/>
      <c r="F87" s="120"/>
      <c r="G87" s="71"/>
      <c r="H87" s="73"/>
    </row>
    <row r="88" spans="1:8" ht="38.25">
      <c r="A88" s="74" t="s">
        <v>319</v>
      </c>
      <c r="B88" s="75" t="s">
        <v>320</v>
      </c>
      <c r="C88" s="111">
        <v>0</v>
      </c>
      <c r="D88" s="90">
        <v>0</v>
      </c>
      <c r="E88" s="90">
        <v>0</v>
      </c>
      <c r="F88" s="118">
        <v>0</v>
      </c>
      <c r="G88" s="73"/>
      <c r="H88" s="73"/>
    </row>
    <row r="89" spans="1:8">
      <c r="A89" s="23" t="s">
        <v>321</v>
      </c>
      <c r="B89" s="22" t="s">
        <v>322</v>
      </c>
      <c r="C89" s="119"/>
      <c r="D89" s="120"/>
      <c r="E89" s="120"/>
      <c r="F89" s="120"/>
      <c r="G89" s="71"/>
      <c r="H89" s="73"/>
    </row>
    <row r="90" spans="1:8">
      <c r="C90" s="124"/>
      <c r="D90" s="125"/>
      <c r="E90" s="125"/>
      <c r="F90" s="126"/>
    </row>
    <row r="91" spans="1:8">
      <c r="C91" s="124"/>
      <c r="D91" s="125"/>
      <c r="E91" s="125"/>
      <c r="F91" s="126"/>
    </row>
    <row r="92" spans="1:8">
      <c r="C92" s="124"/>
      <c r="D92" s="125"/>
      <c r="E92" s="125"/>
      <c r="F92" s="126"/>
    </row>
    <row r="93" spans="1:8">
      <c r="C93" s="124"/>
      <c r="D93" s="125"/>
      <c r="E93" s="125"/>
      <c r="F93" s="126"/>
    </row>
    <row r="94" spans="1:8">
      <c r="C94" s="124"/>
      <c r="D94" s="125"/>
      <c r="E94" s="125"/>
      <c r="F94" s="126"/>
    </row>
    <row r="95" spans="1:8">
      <c r="C95" s="124"/>
      <c r="D95" s="125"/>
      <c r="E95" s="125"/>
      <c r="F95" s="126"/>
    </row>
    <row r="96" spans="1:8">
      <c r="C96" s="124"/>
      <c r="D96" s="125"/>
      <c r="E96" s="125"/>
      <c r="F96" s="126"/>
    </row>
    <row r="97" spans="3:6">
      <c r="C97" s="124"/>
      <c r="D97" s="125"/>
      <c r="E97" s="125"/>
      <c r="F97" s="12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4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59"/>
  <sheetViews>
    <sheetView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B13" sqref="B13"/>
    </sheetView>
  </sheetViews>
  <sheetFormatPr defaultRowHeight="12.75"/>
  <cols>
    <col min="1" max="1" width="16.7109375" style="14" customWidth="1"/>
    <col min="2" max="2" width="48.140625" style="17" customWidth="1"/>
    <col min="3" max="3" width="16.42578125" style="18" bestFit="1" customWidth="1"/>
    <col min="4" max="4" width="17.5703125" style="19" bestFit="1" customWidth="1"/>
    <col min="5" max="5" width="17.5703125" style="19" hidden="1" customWidth="1"/>
    <col min="6" max="6" width="16.42578125" style="18" bestFit="1" customWidth="1"/>
    <col min="7" max="7" width="15.5703125" style="18" bestFit="1" customWidth="1"/>
    <col min="8" max="8" width="11.85546875" style="18" bestFit="1" customWidth="1"/>
    <col min="9" max="197" width="9.140625" style="14"/>
    <col min="198" max="198" width="19" style="14" customWidth="1"/>
    <col min="199" max="199" width="57.5703125" style="14" customWidth="1"/>
    <col min="200" max="200" width="20.140625" style="14" customWidth="1"/>
    <col min="201" max="202" width="17.5703125" style="14" bestFit="1" customWidth="1"/>
    <col min="203" max="203" width="16.42578125" style="14" bestFit="1" customWidth="1"/>
    <col min="204" max="204" width="15.5703125" style="14" bestFit="1" customWidth="1"/>
    <col min="205" max="205" width="11.85546875" style="14" bestFit="1" customWidth="1"/>
    <col min="206" max="206" width="15.42578125" style="14" bestFit="1" customWidth="1"/>
    <col min="207" max="207" width="9.42578125" style="14" bestFit="1" customWidth="1"/>
    <col min="208" max="208" width="15.42578125" style="14" bestFit="1" customWidth="1"/>
    <col min="209" max="209" width="9.42578125" style="14" bestFit="1" customWidth="1"/>
    <col min="210" max="453" width="9.140625" style="14"/>
    <col min="454" max="454" width="19" style="14" customWidth="1"/>
    <col min="455" max="455" width="57.5703125" style="14" customWidth="1"/>
    <col min="456" max="456" width="20.140625" style="14" customWidth="1"/>
    <col min="457" max="458" width="17.5703125" style="14" bestFit="1" customWidth="1"/>
    <col min="459" max="459" width="16.42578125" style="14" bestFit="1" customWidth="1"/>
    <col min="460" max="460" width="15.5703125" style="14" bestFit="1" customWidth="1"/>
    <col min="461" max="461" width="11.85546875" style="14" bestFit="1" customWidth="1"/>
    <col min="462" max="462" width="15.42578125" style="14" bestFit="1" customWidth="1"/>
    <col min="463" max="463" width="9.42578125" style="14" bestFit="1" customWidth="1"/>
    <col min="464" max="464" width="15.42578125" style="14" bestFit="1" customWidth="1"/>
    <col min="465" max="465" width="9.42578125" style="14" bestFit="1" customWidth="1"/>
    <col min="466" max="709" width="9.140625" style="14"/>
    <col min="710" max="710" width="19" style="14" customWidth="1"/>
    <col min="711" max="711" width="57.5703125" style="14" customWidth="1"/>
    <col min="712" max="712" width="20.140625" style="14" customWidth="1"/>
    <col min="713" max="714" width="17.5703125" style="14" bestFit="1" customWidth="1"/>
    <col min="715" max="715" width="16.42578125" style="14" bestFit="1" customWidth="1"/>
    <col min="716" max="716" width="15.5703125" style="14" bestFit="1" customWidth="1"/>
    <col min="717" max="717" width="11.85546875" style="14" bestFit="1" customWidth="1"/>
    <col min="718" max="718" width="15.42578125" style="14" bestFit="1" customWidth="1"/>
    <col min="719" max="719" width="9.42578125" style="14" bestFit="1" customWidth="1"/>
    <col min="720" max="720" width="15.42578125" style="14" bestFit="1" customWidth="1"/>
    <col min="721" max="721" width="9.42578125" style="14" bestFit="1" customWidth="1"/>
    <col min="722" max="965" width="9.140625" style="14"/>
    <col min="966" max="966" width="19" style="14" customWidth="1"/>
    <col min="967" max="967" width="57.5703125" style="14" customWidth="1"/>
    <col min="968" max="968" width="20.140625" style="14" customWidth="1"/>
    <col min="969" max="970" width="17.5703125" style="14" bestFit="1" customWidth="1"/>
    <col min="971" max="971" width="16.42578125" style="14" bestFit="1" customWidth="1"/>
    <col min="972" max="972" width="15.5703125" style="14" bestFit="1" customWidth="1"/>
    <col min="973" max="973" width="11.85546875" style="14" bestFit="1" customWidth="1"/>
    <col min="974" max="974" width="15.42578125" style="14" bestFit="1" customWidth="1"/>
    <col min="975" max="975" width="9.42578125" style="14" bestFit="1" customWidth="1"/>
    <col min="976" max="976" width="15.42578125" style="14" bestFit="1" customWidth="1"/>
    <col min="977" max="977" width="9.42578125" style="14" bestFit="1" customWidth="1"/>
    <col min="978" max="1221" width="9.140625" style="14"/>
    <col min="1222" max="1222" width="19" style="14" customWidth="1"/>
    <col min="1223" max="1223" width="57.5703125" style="14" customWidth="1"/>
    <col min="1224" max="1224" width="20.140625" style="14" customWidth="1"/>
    <col min="1225" max="1226" width="17.5703125" style="14" bestFit="1" customWidth="1"/>
    <col min="1227" max="1227" width="16.42578125" style="14" bestFit="1" customWidth="1"/>
    <col min="1228" max="1228" width="15.5703125" style="14" bestFit="1" customWidth="1"/>
    <col min="1229" max="1229" width="11.85546875" style="14" bestFit="1" customWidth="1"/>
    <col min="1230" max="1230" width="15.42578125" style="14" bestFit="1" customWidth="1"/>
    <col min="1231" max="1231" width="9.42578125" style="14" bestFit="1" customWidth="1"/>
    <col min="1232" max="1232" width="15.42578125" style="14" bestFit="1" customWidth="1"/>
    <col min="1233" max="1233" width="9.42578125" style="14" bestFit="1" customWidth="1"/>
    <col min="1234" max="1477" width="9.140625" style="14"/>
    <col min="1478" max="1478" width="19" style="14" customWidth="1"/>
    <col min="1479" max="1479" width="57.5703125" style="14" customWidth="1"/>
    <col min="1480" max="1480" width="20.140625" style="14" customWidth="1"/>
    <col min="1481" max="1482" width="17.5703125" style="14" bestFit="1" customWidth="1"/>
    <col min="1483" max="1483" width="16.42578125" style="14" bestFit="1" customWidth="1"/>
    <col min="1484" max="1484" width="15.5703125" style="14" bestFit="1" customWidth="1"/>
    <col min="1485" max="1485" width="11.85546875" style="14" bestFit="1" customWidth="1"/>
    <col min="1486" max="1486" width="15.42578125" style="14" bestFit="1" customWidth="1"/>
    <col min="1487" max="1487" width="9.42578125" style="14" bestFit="1" customWidth="1"/>
    <col min="1488" max="1488" width="15.42578125" style="14" bestFit="1" customWidth="1"/>
    <col min="1489" max="1489" width="9.42578125" style="14" bestFit="1" customWidth="1"/>
    <col min="1490" max="1733" width="9.140625" style="14"/>
    <col min="1734" max="1734" width="19" style="14" customWidth="1"/>
    <col min="1735" max="1735" width="57.5703125" style="14" customWidth="1"/>
    <col min="1736" max="1736" width="20.140625" style="14" customWidth="1"/>
    <col min="1737" max="1738" width="17.5703125" style="14" bestFit="1" customWidth="1"/>
    <col min="1739" max="1739" width="16.42578125" style="14" bestFit="1" customWidth="1"/>
    <col min="1740" max="1740" width="15.5703125" style="14" bestFit="1" customWidth="1"/>
    <col min="1741" max="1741" width="11.85546875" style="14" bestFit="1" customWidth="1"/>
    <col min="1742" max="1742" width="15.42578125" style="14" bestFit="1" customWidth="1"/>
    <col min="1743" max="1743" width="9.42578125" style="14" bestFit="1" customWidth="1"/>
    <col min="1744" max="1744" width="15.42578125" style="14" bestFit="1" customWidth="1"/>
    <col min="1745" max="1745" width="9.42578125" style="14" bestFit="1" customWidth="1"/>
    <col min="1746" max="1989" width="9.140625" style="14"/>
    <col min="1990" max="1990" width="19" style="14" customWidth="1"/>
    <col min="1991" max="1991" width="57.5703125" style="14" customWidth="1"/>
    <col min="1992" max="1992" width="20.140625" style="14" customWidth="1"/>
    <col min="1993" max="1994" width="17.5703125" style="14" bestFit="1" customWidth="1"/>
    <col min="1995" max="1995" width="16.42578125" style="14" bestFit="1" customWidth="1"/>
    <col min="1996" max="1996" width="15.5703125" style="14" bestFit="1" customWidth="1"/>
    <col min="1997" max="1997" width="11.85546875" style="14" bestFit="1" customWidth="1"/>
    <col min="1998" max="1998" width="15.42578125" style="14" bestFit="1" customWidth="1"/>
    <col min="1999" max="1999" width="9.42578125" style="14" bestFit="1" customWidth="1"/>
    <col min="2000" max="2000" width="15.42578125" style="14" bestFit="1" customWidth="1"/>
    <col min="2001" max="2001" width="9.42578125" style="14" bestFit="1" customWidth="1"/>
    <col min="2002" max="2245" width="9.140625" style="14"/>
    <col min="2246" max="2246" width="19" style="14" customWidth="1"/>
    <col min="2247" max="2247" width="57.5703125" style="14" customWidth="1"/>
    <col min="2248" max="2248" width="20.140625" style="14" customWidth="1"/>
    <col min="2249" max="2250" width="17.5703125" style="14" bestFit="1" customWidth="1"/>
    <col min="2251" max="2251" width="16.42578125" style="14" bestFit="1" customWidth="1"/>
    <col min="2252" max="2252" width="15.5703125" style="14" bestFit="1" customWidth="1"/>
    <col min="2253" max="2253" width="11.85546875" style="14" bestFit="1" customWidth="1"/>
    <col min="2254" max="2254" width="15.42578125" style="14" bestFit="1" customWidth="1"/>
    <col min="2255" max="2255" width="9.42578125" style="14" bestFit="1" customWidth="1"/>
    <col min="2256" max="2256" width="15.42578125" style="14" bestFit="1" customWidth="1"/>
    <col min="2257" max="2257" width="9.42578125" style="14" bestFit="1" customWidth="1"/>
    <col min="2258" max="2501" width="9.140625" style="14"/>
    <col min="2502" max="2502" width="19" style="14" customWidth="1"/>
    <col min="2503" max="2503" width="57.5703125" style="14" customWidth="1"/>
    <col min="2504" max="2504" width="20.140625" style="14" customWidth="1"/>
    <col min="2505" max="2506" width="17.5703125" style="14" bestFit="1" customWidth="1"/>
    <col min="2507" max="2507" width="16.42578125" style="14" bestFit="1" customWidth="1"/>
    <col min="2508" max="2508" width="15.5703125" style="14" bestFit="1" customWidth="1"/>
    <col min="2509" max="2509" width="11.85546875" style="14" bestFit="1" customWidth="1"/>
    <col min="2510" max="2510" width="15.42578125" style="14" bestFit="1" customWidth="1"/>
    <col min="2511" max="2511" width="9.42578125" style="14" bestFit="1" customWidth="1"/>
    <col min="2512" max="2512" width="15.42578125" style="14" bestFit="1" customWidth="1"/>
    <col min="2513" max="2513" width="9.42578125" style="14" bestFit="1" customWidth="1"/>
    <col min="2514" max="2757" width="9.140625" style="14"/>
    <col min="2758" max="2758" width="19" style="14" customWidth="1"/>
    <col min="2759" max="2759" width="57.5703125" style="14" customWidth="1"/>
    <col min="2760" max="2760" width="20.140625" style="14" customWidth="1"/>
    <col min="2761" max="2762" width="17.5703125" style="14" bestFit="1" customWidth="1"/>
    <col min="2763" max="2763" width="16.42578125" style="14" bestFit="1" customWidth="1"/>
    <col min="2764" max="2764" width="15.5703125" style="14" bestFit="1" customWidth="1"/>
    <col min="2765" max="2765" width="11.85546875" style="14" bestFit="1" customWidth="1"/>
    <col min="2766" max="2766" width="15.42578125" style="14" bestFit="1" customWidth="1"/>
    <col min="2767" max="2767" width="9.42578125" style="14" bestFit="1" customWidth="1"/>
    <col min="2768" max="2768" width="15.42578125" style="14" bestFit="1" customWidth="1"/>
    <col min="2769" max="2769" width="9.42578125" style="14" bestFit="1" customWidth="1"/>
    <col min="2770" max="3013" width="9.140625" style="14"/>
    <col min="3014" max="3014" width="19" style="14" customWidth="1"/>
    <col min="3015" max="3015" width="57.5703125" style="14" customWidth="1"/>
    <col min="3016" max="3016" width="20.140625" style="14" customWidth="1"/>
    <col min="3017" max="3018" width="17.5703125" style="14" bestFit="1" customWidth="1"/>
    <col min="3019" max="3019" width="16.42578125" style="14" bestFit="1" customWidth="1"/>
    <col min="3020" max="3020" width="15.5703125" style="14" bestFit="1" customWidth="1"/>
    <col min="3021" max="3021" width="11.85546875" style="14" bestFit="1" customWidth="1"/>
    <col min="3022" max="3022" width="15.42578125" style="14" bestFit="1" customWidth="1"/>
    <col min="3023" max="3023" width="9.42578125" style="14" bestFit="1" customWidth="1"/>
    <col min="3024" max="3024" width="15.42578125" style="14" bestFit="1" customWidth="1"/>
    <col min="3025" max="3025" width="9.42578125" style="14" bestFit="1" customWidth="1"/>
    <col min="3026" max="3269" width="9.140625" style="14"/>
    <col min="3270" max="3270" width="19" style="14" customWidth="1"/>
    <col min="3271" max="3271" width="57.5703125" style="14" customWidth="1"/>
    <col min="3272" max="3272" width="20.140625" style="14" customWidth="1"/>
    <col min="3273" max="3274" width="17.5703125" style="14" bestFit="1" customWidth="1"/>
    <col min="3275" max="3275" width="16.42578125" style="14" bestFit="1" customWidth="1"/>
    <col min="3276" max="3276" width="15.5703125" style="14" bestFit="1" customWidth="1"/>
    <col min="3277" max="3277" width="11.85546875" style="14" bestFit="1" customWidth="1"/>
    <col min="3278" max="3278" width="15.42578125" style="14" bestFit="1" customWidth="1"/>
    <col min="3279" max="3279" width="9.42578125" style="14" bestFit="1" customWidth="1"/>
    <col min="3280" max="3280" width="15.42578125" style="14" bestFit="1" customWidth="1"/>
    <col min="3281" max="3281" width="9.42578125" style="14" bestFit="1" customWidth="1"/>
    <col min="3282" max="3525" width="9.140625" style="14"/>
    <col min="3526" max="3526" width="19" style="14" customWidth="1"/>
    <col min="3527" max="3527" width="57.5703125" style="14" customWidth="1"/>
    <col min="3528" max="3528" width="20.140625" style="14" customWidth="1"/>
    <col min="3529" max="3530" width="17.5703125" style="14" bestFit="1" customWidth="1"/>
    <col min="3531" max="3531" width="16.42578125" style="14" bestFit="1" customWidth="1"/>
    <col min="3532" max="3532" width="15.5703125" style="14" bestFit="1" customWidth="1"/>
    <col min="3533" max="3533" width="11.85546875" style="14" bestFit="1" customWidth="1"/>
    <col min="3534" max="3534" width="15.42578125" style="14" bestFit="1" customWidth="1"/>
    <col min="3535" max="3535" width="9.42578125" style="14" bestFit="1" customWidth="1"/>
    <col min="3536" max="3536" width="15.42578125" style="14" bestFit="1" customWidth="1"/>
    <col min="3537" max="3537" width="9.42578125" style="14" bestFit="1" customWidth="1"/>
    <col min="3538" max="3781" width="9.140625" style="14"/>
    <col min="3782" max="3782" width="19" style="14" customWidth="1"/>
    <col min="3783" max="3783" width="57.5703125" style="14" customWidth="1"/>
    <col min="3784" max="3784" width="20.140625" style="14" customWidth="1"/>
    <col min="3785" max="3786" width="17.5703125" style="14" bestFit="1" customWidth="1"/>
    <col min="3787" max="3787" width="16.42578125" style="14" bestFit="1" customWidth="1"/>
    <col min="3788" max="3788" width="15.5703125" style="14" bestFit="1" customWidth="1"/>
    <col min="3789" max="3789" width="11.85546875" style="14" bestFit="1" customWidth="1"/>
    <col min="3790" max="3790" width="15.42578125" style="14" bestFit="1" customWidth="1"/>
    <col min="3791" max="3791" width="9.42578125" style="14" bestFit="1" customWidth="1"/>
    <col min="3792" max="3792" width="15.42578125" style="14" bestFit="1" customWidth="1"/>
    <col min="3793" max="3793" width="9.42578125" style="14" bestFit="1" customWidth="1"/>
    <col min="3794" max="4037" width="9.140625" style="14"/>
    <col min="4038" max="4038" width="19" style="14" customWidth="1"/>
    <col min="4039" max="4039" width="57.5703125" style="14" customWidth="1"/>
    <col min="4040" max="4040" width="20.140625" style="14" customWidth="1"/>
    <col min="4041" max="4042" width="17.5703125" style="14" bestFit="1" customWidth="1"/>
    <col min="4043" max="4043" width="16.42578125" style="14" bestFit="1" customWidth="1"/>
    <col min="4044" max="4044" width="15.5703125" style="14" bestFit="1" customWidth="1"/>
    <col min="4045" max="4045" width="11.85546875" style="14" bestFit="1" customWidth="1"/>
    <col min="4046" max="4046" width="15.42578125" style="14" bestFit="1" customWidth="1"/>
    <col min="4047" max="4047" width="9.42578125" style="14" bestFit="1" customWidth="1"/>
    <col min="4048" max="4048" width="15.42578125" style="14" bestFit="1" customWidth="1"/>
    <col min="4049" max="4049" width="9.42578125" style="14" bestFit="1" customWidth="1"/>
    <col min="4050" max="4293" width="9.140625" style="14"/>
    <col min="4294" max="4294" width="19" style="14" customWidth="1"/>
    <col min="4295" max="4295" width="57.5703125" style="14" customWidth="1"/>
    <col min="4296" max="4296" width="20.140625" style="14" customWidth="1"/>
    <col min="4297" max="4298" width="17.5703125" style="14" bestFit="1" customWidth="1"/>
    <col min="4299" max="4299" width="16.42578125" style="14" bestFit="1" customWidth="1"/>
    <col min="4300" max="4300" width="15.5703125" style="14" bestFit="1" customWidth="1"/>
    <col min="4301" max="4301" width="11.85546875" style="14" bestFit="1" customWidth="1"/>
    <col min="4302" max="4302" width="15.42578125" style="14" bestFit="1" customWidth="1"/>
    <col min="4303" max="4303" width="9.42578125" style="14" bestFit="1" customWidth="1"/>
    <col min="4304" max="4304" width="15.42578125" style="14" bestFit="1" customWidth="1"/>
    <col min="4305" max="4305" width="9.42578125" style="14" bestFit="1" customWidth="1"/>
    <col min="4306" max="4549" width="9.140625" style="14"/>
    <col min="4550" max="4550" width="19" style="14" customWidth="1"/>
    <col min="4551" max="4551" width="57.5703125" style="14" customWidth="1"/>
    <col min="4552" max="4552" width="20.140625" style="14" customWidth="1"/>
    <col min="4553" max="4554" width="17.5703125" style="14" bestFit="1" customWidth="1"/>
    <col min="4555" max="4555" width="16.42578125" style="14" bestFit="1" customWidth="1"/>
    <col min="4556" max="4556" width="15.5703125" style="14" bestFit="1" customWidth="1"/>
    <col min="4557" max="4557" width="11.85546875" style="14" bestFit="1" customWidth="1"/>
    <col min="4558" max="4558" width="15.42578125" style="14" bestFit="1" customWidth="1"/>
    <col min="4559" max="4559" width="9.42578125" style="14" bestFit="1" customWidth="1"/>
    <col min="4560" max="4560" width="15.42578125" style="14" bestFit="1" customWidth="1"/>
    <col min="4561" max="4561" width="9.42578125" style="14" bestFit="1" customWidth="1"/>
    <col min="4562" max="4805" width="9.140625" style="14"/>
    <col min="4806" max="4806" width="19" style="14" customWidth="1"/>
    <col min="4807" max="4807" width="57.5703125" style="14" customWidth="1"/>
    <col min="4808" max="4808" width="20.140625" style="14" customWidth="1"/>
    <col min="4809" max="4810" width="17.5703125" style="14" bestFit="1" customWidth="1"/>
    <col min="4811" max="4811" width="16.42578125" style="14" bestFit="1" customWidth="1"/>
    <col min="4812" max="4812" width="15.5703125" style="14" bestFit="1" customWidth="1"/>
    <col min="4813" max="4813" width="11.85546875" style="14" bestFit="1" customWidth="1"/>
    <col min="4814" max="4814" width="15.42578125" style="14" bestFit="1" customWidth="1"/>
    <col min="4815" max="4815" width="9.42578125" style="14" bestFit="1" customWidth="1"/>
    <col min="4816" max="4816" width="15.42578125" style="14" bestFit="1" customWidth="1"/>
    <col min="4817" max="4817" width="9.42578125" style="14" bestFit="1" customWidth="1"/>
    <col min="4818" max="5061" width="9.140625" style="14"/>
    <col min="5062" max="5062" width="19" style="14" customWidth="1"/>
    <col min="5063" max="5063" width="57.5703125" style="14" customWidth="1"/>
    <col min="5064" max="5064" width="20.140625" style="14" customWidth="1"/>
    <col min="5065" max="5066" width="17.5703125" style="14" bestFit="1" customWidth="1"/>
    <col min="5067" max="5067" width="16.42578125" style="14" bestFit="1" customWidth="1"/>
    <col min="5068" max="5068" width="15.5703125" style="14" bestFit="1" customWidth="1"/>
    <col min="5069" max="5069" width="11.85546875" style="14" bestFit="1" customWidth="1"/>
    <col min="5070" max="5070" width="15.42578125" style="14" bestFit="1" customWidth="1"/>
    <col min="5071" max="5071" width="9.42578125" style="14" bestFit="1" customWidth="1"/>
    <col min="5072" max="5072" width="15.42578125" style="14" bestFit="1" customWidth="1"/>
    <col min="5073" max="5073" width="9.42578125" style="14" bestFit="1" customWidth="1"/>
    <col min="5074" max="5317" width="9.140625" style="14"/>
    <col min="5318" max="5318" width="19" style="14" customWidth="1"/>
    <col min="5319" max="5319" width="57.5703125" style="14" customWidth="1"/>
    <col min="5320" max="5320" width="20.140625" style="14" customWidth="1"/>
    <col min="5321" max="5322" width="17.5703125" style="14" bestFit="1" customWidth="1"/>
    <col min="5323" max="5323" width="16.42578125" style="14" bestFit="1" customWidth="1"/>
    <col min="5324" max="5324" width="15.5703125" style="14" bestFit="1" customWidth="1"/>
    <col min="5325" max="5325" width="11.85546875" style="14" bestFit="1" customWidth="1"/>
    <col min="5326" max="5326" width="15.42578125" style="14" bestFit="1" customWidth="1"/>
    <col min="5327" max="5327" width="9.42578125" style="14" bestFit="1" customWidth="1"/>
    <col min="5328" max="5328" width="15.42578125" style="14" bestFit="1" customWidth="1"/>
    <col min="5329" max="5329" width="9.42578125" style="14" bestFit="1" customWidth="1"/>
    <col min="5330" max="5573" width="9.140625" style="14"/>
    <col min="5574" max="5574" width="19" style="14" customWidth="1"/>
    <col min="5575" max="5575" width="57.5703125" style="14" customWidth="1"/>
    <col min="5576" max="5576" width="20.140625" style="14" customWidth="1"/>
    <col min="5577" max="5578" width="17.5703125" style="14" bestFit="1" customWidth="1"/>
    <col min="5579" max="5579" width="16.42578125" style="14" bestFit="1" customWidth="1"/>
    <col min="5580" max="5580" width="15.5703125" style="14" bestFit="1" customWidth="1"/>
    <col min="5581" max="5581" width="11.85546875" style="14" bestFit="1" customWidth="1"/>
    <col min="5582" max="5582" width="15.42578125" style="14" bestFit="1" customWidth="1"/>
    <col min="5583" max="5583" width="9.42578125" style="14" bestFit="1" customWidth="1"/>
    <col min="5584" max="5584" width="15.42578125" style="14" bestFit="1" customWidth="1"/>
    <col min="5585" max="5585" width="9.42578125" style="14" bestFit="1" customWidth="1"/>
    <col min="5586" max="5829" width="9.140625" style="14"/>
    <col min="5830" max="5830" width="19" style="14" customWidth="1"/>
    <col min="5831" max="5831" width="57.5703125" style="14" customWidth="1"/>
    <col min="5832" max="5832" width="20.140625" style="14" customWidth="1"/>
    <col min="5833" max="5834" width="17.5703125" style="14" bestFit="1" customWidth="1"/>
    <col min="5835" max="5835" width="16.42578125" style="14" bestFit="1" customWidth="1"/>
    <col min="5836" max="5836" width="15.5703125" style="14" bestFit="1" customWidth="1"/>
    <col min="5837" max="5837" width="11.85546875" style="14" bestFit="1" customWidth="1"/>
    <col min="5838" max="5838" width="15.42578125" style="14" bestFit="1" customWidth="1"/>
    <col min="5839" max="5839" width="9.42578125" style="14" bestFit="1" customWidth="1"/>
    <col min="5840" max="5840" width="15.42578125" style="14" bestFit="1" customWidth="1"/>
    <col min="5841" max="5841" width="9.42578125" style="14" bestFit="1" customWidth="1"/>
    <col min="5842" max="6085" width="9.140625" style="14"/>
    <col min="6086" max="6086" width="19" style="14" customWidth="1"/>
    <col min="6087" max="6087" width="57.5703125" style="14" customWidth="1"/>
    <col min="6088" max="6088" width="20.140625" style="14" customWidth="1"/>
    <col min="6089" max="6090" width="17.5703125" style="14" bestFit="1" customWidth="1"/>
    <col min="6091" max="6091" width="16.42578125" style="14" bestFit="1" customWidth="1"/>
    <col min="6092" max="6092" width="15.5703125" style="14" bestFit="1" customWidth="1"/>
    <col min="6093" max="6093" width="11.85546875" style="14" bestFit="1" customWidth="1"/>
    <col min="6094" max="6094" width="15.42578125" style="14" bestFit="1" customWidth="1"/>
    <col min="6095" max="6095" width="9.42578125" style="14" bestFit="1" customWidth="1"/>
    <col min="6096" max="6096" width="15.42578125" style="14" bestFit="1" customWidth="1"/>
    <col min="6097" max="6097" width="9.42578125" style="14" bestFit="1" customWidth="1"/>
    <col min="6098" max="6341" width="9.140625" style="14"/>
    <col min="6342" max="6342" width="19" style="14" customWidth="1"/>
    <col min="6343" max="6343" width="57.5703125" style="14" customWidth="1"/>
    <col min="6344" max="6344" width="20.140625" style="14" customWidth="1"/>
    <col min="6345" max="6346" width="17.5703125" style="14" bestFit="1" customWidth="1"/>
    <col min="6347" max="6347" width="16.42578125" style="14" bestFit="1" customWidth="1"/>
    <col min="6348" max="6348" width="15.5703125" style="14" bestFit="1" customWidth="1"/>
    <col min="6349" max="6349" width="11.85546875" style="14" bestFit="1" customWidth="1"/>
    <col min="6350" max="6350" width="15.42578125" style="14" bestFit="1" customWidth="1"/>
    <col min="6351" max="6351" width="9.42578125" style="14" bestFit="1" customWidth="1"/>
    <col min="6352" max="6352" width="15.42578125" style="14" bestFit="1" customWidth="1"/>
    <col min="6353" max="6353" width="9.42578125" style="14" bestFit="1" customWidth="1"/>
    <col min="6354" max="6597" width="9.140625" style="14"/>
    <col min="6598" max="6598" width="19" style="14" customWidth="1"/>
    <col min="6599" max="6599" width="57.5703125" style="14" customWidth="1"/>
    <col min="6600" max="6600" width="20.140625" style="14" customWidth="1"/>
    <col min="6601" max="6602" width="17.5703125" style="14" bestFit="1" customWidth="1"/>
    <col min="6603" max="6603" width="16.42578125" style="14" bestFit="1" customWidth="1"/>
    <col min="6604" max="6604" width="15.5703125" style="14" bestFit="1" customWidth="1"/>
    <col min="6605" max="6605" width="11.85546875" style="14" bestFit="1" customWidth="1"/>
    <col min="6606" max="6606" width="15.42578125" style="14" bestFit="1" customWidth="1"/>
    <col min="6607" max="6607" width="9.42578125" style="14" bestFit="1" customWidth="1"/>
    <col min="6608" max="6608" width="15.42578125" style="14" bestFit="1" customWidth="1"/>
    <col min="6609" max="6609" width="9.42578125" style="14" bestFit="1" customWidth="1"/>
    <col min="6610" max="6853" width="9.140625" style="14"/>
    <col min="6854" max="6854" width="19" style="14" customWidth="1"/>
    <col min="6855" max="6855" width="57.5703125" style="14" customWidth="1"/>
    <col min="6856" max="6856" width="20.140625" style="14" customWidth="1"/>
    <col min="6857" max="6858" width="17.5703125" style="14" bestFit="1" customWidth="1"/>
    <col min="6859" max="6859" width="16.42578125" style="14" bestFit="1" customWidth="1"/>
    <col min="6860" max="6860" width="15.5703125" style="14" bestFit="1" customWidth="1"/>
    <col min="6861" max="6861" width="11.85546875" style="14" bestFit="1" customWidth="1"/>
    <col min="6862" max="6862" width="15.42578125" style="14" bestFit="1" customWidth="1"/>
    <col min="6863" max="6863" width="9.42578125" style="14" bestFit="1" customWidth="1"/>
    <col min="6864" max="6864" width="15.42578125" style="14" bestFit="1" customWidth="1"/>
    <col min="6865" max="6865" width="9.42578125" style="14" bestFit="1" customWidth="1"/>
    <col min="6866" max="7109" width="9.140625" style="14"/>
    <col min="7110" max="7110" width="19" style="14" customWidth="1"/>
    <col min="7111" max="7111" width="57.5703125" style="14" customWidth="1"/>
    <col min="7112" max="7112" width="20.140625" style="14" customWidth="1"/>
    <col min="7113" max="7114" width="17.5703125" style="14" bestFit="1" customWidth="1"/>
    <col min="7115" max="7115" width="16.42578125" style="14" bestFit="1" customWidth="1"/>
    <col min="7116" max="7116" width="15.5703125" style="14" bestFit="1" customWidth="1"/>
    <col min="7117" max="7117" width="11.85546875" style="14" bestFit="1" customWidth="1"/>
    <col min="7118" max="7118" width="15.42578125" style="14" bestFit="1" customWidth="1"/>
    <col min="7119" max="7119" width="9.42578125" style="14" bestFit="1" customWidth="1"/>
    <col min="7120" max="7120" width="15.42578125" style="14" bestFit="1" customWidth="1"/>
    <col min="7121" max="7121" width="9.42578125" style="14" bestFit="1" customWidth="1"/>
    <col min="7122" max="7365" width="9.140625" style="14"/>
    <col min="7366" max="7366" width="19" style="14" customWidth="1"/>
    <col min="7367" max="7367" width="57.5703125" style="14" customWidth="1"/>
    <col min="7368" max="7368" width="20.140625" style="14" customWidth="1"/>
    <col min="7369" max="7370" width="17.5703125" style="14" bestFit="1" customWidth="1"/>
    <col min="7371" max="7371" width="16.42578125" style="14" bestFit="1" customWidth="1"/>
    <col min="7372" max="7372" width="15.5703125" style="14" bestFit="1" customWidth="1"/>
    <col min="7373" max="7373" width="11.85546875" style="14" bestFit="1" customWidth="1"/>
    <col min="7374" max="7374" width="15.42578125" style="14" bestFit="1" customWidth="1"/>
    <col min="7375" max="7375" width="9.42578125" style="14" bestFit="1" customWidth="1"/>
    <col min="7376" max="7376" width="15.42578125" style="14" bestFit="1" customWidth="1"/>
    <col min="7377" max="7377" width="9.42578125" style="14" bestFit="1" customWidth="1"/>
    <col min="7378" max="7621" width="9.140625" style="14"/>
    <col min="7622" max="7622" width="19" style="14" customWidth="1"/>
    <col min="7623" max="7623" width="57.5703125" style="14" customWidth="1"/>
    <col min="7624" max="7624" width="20.140625" style="14" customWidth="1"/>
    <col min="7625" max="7626" width="17.5703125" style="14" bestFit="1" customWidth="1"/>
    <col min="7627" max="7627" width="16.42578125" style="14" bestFit="1" customWidth="1"/>
    <col min="7628" max="7628" width="15.5703125" style="14" bestFit="1" customWidth="1"/>
    <col min="7629" max="7629" width="11.85546875" style="14" bestFit="1" customWidth="1"/>
    <col min="7630" max="7630" width="15.42578125" style="14" bestFit="1" customWidth="1"/>
    <col min="7631" max="7631" width="9.42578125" style="14" bestFit="1" customWidth="1"/>
    <col min="7632" max="7632" width="15.42578125" style="14" bestFit="1" customWidth="1"/>
    <col min="7633" max="7633" width="9.42578125" style="14" bestFit="1" customWidth="1"/>
    <col min="7634" max="7877" width="9.140625" style="14"/>
    <col min="7878" max="7878" width="19" style="14" customWidth="1"/>
    <col min="7879" max="7879" width="57.5703125" style="14" customWidth="1"/>
    <col min="7880" max="7880" width="20.140625" style="14" customWidth="1"/>
    <col min="7881" max="7882" width="17.5703125" style="14" bestFit="1" customWidth="1"/>
    <col min="7883" max="7883" width="16.42578125" style="14" bestFit="1" customWidth="1"/>
    <col min="7884" max="7884" width="15.5703125" style="14" bestFit="1" customWidth="1"/>
    <col min="7885" max="7885" width="11.85546875" style="14" bestFit="1" customWidth="1"/>
    <col min="7886" max="7886" width="15.42578125" style="14" bestFit="1" customWidth="1"/>
    <col min="7887" max="7887" width="9.42578125" style="14" bestFit="1" customWidth="1"/>
    <col min="7888" max="7888" width="15.42578125" style="14" bestFit="1" customWidth="1"/>
    <col min="7889" max="7889" width="9.42578125" style="14" bestFit="1" customWidth="1"/>
    <col min="7890" max="8133" width="9.140625" style="14"/>
    <col min="8134" max="8134" width="19" style="14" customWidth="1"/>
    <col min="8135" max="8135" width="57.5703125" style="14" customWidth="1"/>
    <col min="8136" max="8136" width="20.140625" style="14" customWidth="1"/>
    <col min="8137" max="8138" width="17.5703125" style="14" bestFit="1" customWidth="1"/>
    <col min="8139" max="8139" width="16.42578125" style="14" bestFit="1" customWidth="1"/>
    <col min="8140" max="8140" width="15.5703125" style="14" bestFit="1" customWidth="1"/>
    <col min="8141" max="8141" width="11.85546875" style="14" bestFit="1" customWidth="1"/>
    <col min="8142" max="8142" width="15.42578125" style="14" bestFit="1" customWidth="1"/>
    <col min="8143" max="8143" width="9.42578125" style="14" bestFit="1" customWidth="1"/>
    <col min="8144" max="8144" width="15.42578125" style="14" bestFit="1" customWidth="1"/>
    <col min="8145" max="8145" width="9.42578125" style="14" bestFit="1" customWidth="1"/>
    <col min="8146" max="8389" width="9.140625" style="14"/>
    <col min="8390" max="8390" width="19" style="14" customWidth="1"/>
    <col min="8391" max="8391" width="57.5703125" style="14" customWidth="1"/>
    <col min="8392" max="8392" width="20.140625" style="14" customWidth="1"/>
    <col min="8393" max="8394" width="17.5703125" style="14" bestFit="1" customWidth="1"/>
    <col min="8395" max="8395" width="16.42578125" style="14" bestFit="1" customWidth="1"/>
    <col min="8396" max="8396" width="15.5703125" style="14" bestFit="1" customWidth="1"/>
    <col min="8397" max="8397" width="11.85546875" style="14" bestFit="1" customWidth="1"/>
    <col min="8398" max="8398" width="15.42578125" style="14" bestFit="1" customWidth="1"/>
    <col min="8399" max="8399" width="9.42578125" style="14" bestFit="1" customWidth="1"/>
    <col min="8400" max="8400" width="15.42578125" style="14" bestFit="1" customWidth="1"/>
    <col min="8401" max="8401" width="9.42578125" style="14" bestFit="1" customWidth="1"/>
    <col min="8402" max="8645" width="9.140625" style="14"/>
    <col min="8646" max="8646" width="19" style="14" customWidth="1"/>
    <col min="8647" max="8647" width="57.5703125" style="14" customWidth="1"/>
    <col min="8648" max="8648" width="20.140625" style="14" customWidth="1"/>
    <col min="8649" max="8650" width="17.5703125" style="14" bestFit="1" customWidth="1"/>
    <col min="8651" max="8651" width="16.42578125" style="14" bestFit="1" customWidth="1"/>
    <col min="8652" max="8652" width="15.5703125" style="14" bestFit="1" customWidth="1"/>
    <col min="8653" max="8653" width="11.85546875" style="14" bestFit="1" customWidth="1"/>
    <col min="8654" max="8654" width="15.42578125" style="14" bestFit="1" customWidth="1"/>
    <col min="8655" max="8655" width="9.42578125" style="14" bestFit="1" customWidth="1"/>
    <col min="8656" max="8656" width="15.42578125" style="14" bestFit="1" customWidth="1"/>
    <col min="8657" max="8657" width="9.42578125" style="14" bestFit="1" customWidth="1"/>
    <col min="8658" max="8901" width="9.140625" style="14"/>
    <col min="8902" max="8902" width="19" style="14" customWidth="1"/>
    <col min="8903" max="8903" width="57.5703125" style="14" customWidth="1"/>
    <col min="8904" max="8904" width="20.140625" style="14" customWidth="1"/>
    <col min="8905" max="8906" width="17.5703125" style="14" bestFit="1" customWidth="1"/>
    <col min="8907" max="8907" width="16.42578125" style="14" bestFit="1" customWidth="1"/>
    <col min="8908" max="8908" width="15.5703125" style="14" bestFit="1" customWidth="1"/>
    <col min="8909" max="8909" width="11.85546875" style="14" bestFit="1" customWidth="1"/>
    <col min="8910" max="8910" width="15.42578125" style="14" bestFit="1" customWidth="1"/>
    <col min="8911" max="8911" width="9.42578125" style="14" bestFit="1" customWidth="1"/>
    <col min="8912" max="8912" width="15.42578125" style="14" bestFit="1" customWidth="1"/>
    <col min="8913" max="8913" width="9.42578125" style="14" bestFit="1" customWidth="1"/>
    <col min="8914" max="9157" width="9.140625" style="14"/>
    <col min="9158" max="9158" width="19" style="14" customWidth="1"/>
    <col min="9159" max="9159" width="57.5703125" style="14" customWidth="1"/>
    <col min="9160" max="9160" width="20.140625" style="14" customWidth="1"/>
    <col min="9161" max="9162" width="17.5703125" style="14" bestFit="1" customWidth="1"/>
    <col min="9163" max="9163" width="16.42578125" style="14" bestFit="1" customWidth="1"/>
    <col min="9164" max="9164" width="15.5703125" style="14" bestFit="1" customWidth="1"/>
    <col min="9165" max="9165" width="11.85546875" style="14" bestFit="1" customWidth="1"/>
    <col min="9166" max="9166" width="15.42578125" style="14" bestFit="1" customWidth="1"/>
    <col min="9167" max="9167" width="9.42578125" style="14" bestFit="1" customWidth="1"/>
    <col min="9168" max="9168" width="15.42578125" style="14" bestFit="1" customWidth="1"/>
    <col min="9169" max="9169" width="9.42578125" style="14" bestFit="1" customWidth="1"/>
    <col min="9170" max="9413" width="9.140625" style="14"/>
    <col min="9414" max="9414" width="19" style="14" customWidth="1"/>
    <col min="9415" max="9415" width="57.5703125" style="14" customWidth="1"/>
    <col min="9416" max="9416" width="20.140625" style="14" customWidth="1"/>
    <col min="9417" max="9418" width="17.5703125" style="14" bestFit="1" customWidth="1"/>
    <col min="9419" max="9419" width="16.42578125" style="14" bestFit="1" customWidth="1"/>
    <col min="9420" max="9420" width="15.5703125" style="14" bestFit="1" customWidth="1"/>
    <col min="9421" max="9421" width="11.85546875" style="14" bestFit="1" customWidth="1"/>
    <col min="9422" max="9422" width="15.42578125" style="14" bestFit="1" customWidth="1"/>
    <col min="9423" max="9423" width="9.42578125" style="14" bestFit="1" customWidth="1"/>
    <col min="9424" max="9424" width="15.42578125" style="14" bestFit="1" customWidth="1"/>
    <col min="9425" max="9425" width="9.42578125" style="14" bestFit="1" customWidth="1"/>
    <col min="9426" max="9669" width="9.140625" style="14"/>
    <col min="9670" max="9670" width="19" style="14" customWidth="1"/>
    <col min="9671" max="9671" width="57.5703125" style="14" customWidth="1"/>
    <col min="9672" max="9672" width="20.140625" style="14" customWidth="1"/>
    <col min="9673" max="9674" width="17.5703125" style="14" bestFit="1" customWidth="1"/>
    <col min="9675" max="9675" width="16.42578125" style="14" bestFit="1" customWidth="1"/>
    <col min="9676" max="9676" width="15.5703125" style="14" bestFit="1" customWidth="1"/>
    <col min="9677" max="9677" width="11.85546875" style="14" bestFit="1" customWidth="1"/>
    <col min="9678" max="9678" width="15.42578125" style="14" bestFit="1" customWidth="1"/>
    <col min="9679" max="9679" width="9.42578125" style="14" bestFit="1" customWidth="1"/>
    <col min="9680" max="9680" width="15.42578125" style="14" bestFit="1" customWidth="1"/>
    <col min="9681" max="9681" width="9.42578125" style="14" bestFit="1" customWidth="1"/>
    <col min="9682" max="9925" width="9.140625" style="14"/>
    <col min="9926" max="9926" width="19" style="14" customWidth="1"/>
    <col min="9927" max="9927" width="57.5703125" style="14" customWidth="1"/>
    <col min="9928" max="9928" width="20.140625" style="14" customWidth="1"/>
    <col min="9929" max="9930" width="17.5703125" style="14" bestFit="1" customWidth="1"/>
    <col min="9931" max="9931" width="16.42578125" style="14" bestFit="1" customWidth="1"/>
    <col min="9932" max="9932" width="15.5703125" style="14" bestFit="1" customWidth="1"/>
    <col min="9933" max="9933" width="11.85546875" style="14" bestFit="1" customWidth="1"/>
    <col min="9934" max="9934" width="15.42578125" style="14" bestFit="1" customWidth="1"/>
    <col min="9935" max="9935" width="9.42578125" style="14" bestFit="1" customWidth="1"/>
    <col min="9936" max="9936" width="15.42578125" style="14" bestFit="1" customWidth="1"/>
    <col min="9937" max="9937" width="9.42578125" style="14" bestFit="1" customWidth="1"/>
    <col min="9938" max="10181" width="9.140625" style="14"/>
    <col min="10182" max="10182" width="19" style="14" customWidth="1"/>
    <col min="10183" max="10183" width="57.5703125" style="14" customWidth="1"/>
    <col min="10184" max="10184" width="20.140625" style="14" customWidth="1"/>
    <col min="10185" max="10186" width="17.5703125" style="14" bestFit="1" customWidth="1"/>
    <col min="10187" max="10187" width="16.42578125" style="14" bestFit="1" customWidth="1"/>
    <col min="10188" max="10188" width="15.5703125" style="14" bestFit="1" customWidth="1"/>
    <col min="10189" max="10189" width="11.85546875" style="14" bestFit="1" customWidth="1"/>
    <col min="10190" max="10190" width="15.42578125" style="14" bestFit="1" customWidth="1"/>
    <col min="10191" max="10191" width="9.42578125" style="14" bestFit="1" customWidth="1"/>
    <col min="10192" max="10192" width="15.42578125" style="14" bestFit="1" customWidth="1"/>
    <col min="10193" max="10193" width="9.42578125" style="14" bestFit="1" customWidth="1"/>
    <col min="10194" max="10437" width="9.140625" style="14"/>
    <col min="10438" max="10438" width="19" style="14" customWidth="1"/>
    <col min="10439" max="10439" width="57.5703125" style="14" customWidth="1"/>
    <col min="10440" max="10440" width="20.140625" style="14" customWidth="1"/>
    <col min="10441" max="10442" width="17.5703125" style="14" bestFit="1" customWidth="1"/>
    <col min="10443" max="10443" width="16.42578125" style="14" bestFit="1" customWidth="1"/>
    <col min="10444" max="10444" width="15.5703125" style="14" bestFit="1" customWidth="1"/>
    <col min="10445" max="10445" width="11.85546875" style="14" bestFit="1" customWidth="1"/>
    <col min="10446" max="10446" width="15.42578125" style="14" bestFit="1" customWidth="1"/>
    <col min="10447" max="10447" width="9.42578125" style="14" bestFit="1" customWidth="1"/>
    <col min="10448" max="10448" width="15.42578125" style="14" bestFit="1" customWidth="1"/>
    <col min="10449" max="10449" width="9.42578125" style="14" bestFit="1" customWidth="1"/>
    <col min="10450" max="10693" width="9.140625" style="14"/>
    <col min="10694" max="10694" width="19" style="14" customWidth="1"/>
    <col min="10695" max="10695" width="57.5703125" style="14" customWidth="1"/>
    <col min="10696" max="10696" width="20.140625" style="14" customWidth="1"/>
    <col min="10697" max="10698" width="17.5703125" style="14" bestFit="1" customWidth="1"/>
    <col min="10699" max="10699" width="16.42578125" style="14" bestFit="1" customWidth="1"/>
    <col min="10700" max="10700" width="15.5703125" style="14" bestFit="1" customWidth="1"/>
    <col min="10701" max="10701" width="11.85546875" style="14" bestFit="1" customWidth="1"/>
    <col min="10702" max="10702" width="15.42578125" style="14" bestFit="1" customWidth="1"/>
    <col min="10703" max="10703" width="9.42578125" style="14" bestFit="1" customWidth="1"/>
    <col min="10704" max="10704" width="15.42578125" style="14" bestFit="1" customWidth="1"/>
    <col min="10705" max="10705" width="9.42578125" style="14" bestFit="1" customWidth="1"/>
    <col min="10706" max="10949" width="9.140625" style="14"/>
    <col min="10950" max="10950" width="19" style="14" customWidth="1"/>
    <col min="10951" max="10951" width="57.5703125" style="14" customWidth="1"/>
    <col min="10952" max="10952" width="20.140625" style="14" customWidth="1"/>
    <col min="10953" max="10954" width="17.5703125" style="14" bestFit="1" customWidth="1"/>
    <col min="10955" max="10955" width="16.42578125" style="14" bestFit="1" customWidth="1"/>
    <col min="10956" max="10956" width="15.5703125" style="14" bestFit="1" customWidth="1"/>
    <col min="10957" max="10957" width="11.85546875" style="14" bestFit="1" customWidth="1"/>
    <col min="10958" max="10958" width="15.42578125" style="14" bestFit="1" customWidth="1"/>
    <col min="10959" max="10959" width="9.42578125" style="14" bestFit="1" customWidth="1"/>
    <col min="10960" max="10960" width="15.42578125" style="14" bestFit="1" customWidth="1"/>
    <col min="10961" max="10961" width="9.42578125" style="14" bestFit="1" customWidth="1"/>
    <col min="10962" max="11205" width="9.140625" style="14"/>
    <col min="11206" max="11206" width="19" style="14" customWidth="1"/>
    <col min="11207" max="11207" width="57.5703125" style="14" customWidth="1"/>
    <col min="11208" max="11208" width="20.140625" style="14" customWidth="1"/>
    <col min="11209" max="11210" width="17.5703125" style="14" bestFit="1" customWidth="1"/>
    <col min="11211" max="11211" width="16.42578125" style="14" bestFit="1" customWidth="1"/>
    <col min="11212" max="11212" width="15.5703125" style="14" bestFit="1" customWidth="1"/>
    <col min="11213" max="11213" width="11.85546875" style="14" bestFit="1" customWidth="1"/>
    <col min="11214" max="11214" width="15.42578125" style="14" bestFit="1" customWidth="1"/>
    <col min="11215" max="11215" width="9.42578125" style="14" bestFit="1" customWidth="1"/>
    <col min="11216" max="11216" width="15.42578125" style="14" bestFit="1" customWidth="1"/>
    <col min="11217" max="11217" width="9.42578125" style="14" bestFit="1" customWidth="1"/>
    <col min="11218" max="11461" width="9.140625" style="14"/>
    <col min="11462" max="11462" width="19" style="14" customWidth="1"/>
    <col min="11463" max="11463" width="57.5703125" style="14" customWidth="1"/>
    <col min="11464" max="11464" width="20.140625" style="14" customWidth="1"/>
    <col min="11465" max="11466" width="17.5703125" style="14" bestFit="1" customWidth="1"/>
    <col min="11467" max="11467" width="16.42578125" style="14" bestFit="1" customWidth="1"/>
    <col min="11468" max="11468" width="15.5703125" style="14" bestFit="1" customWidth="1"/>
    <col min="11469" max="11469" width="11.85546875" style="14" bestFit="1" customWidth="1"/>
    <col min="11470" max="11470" width="15.42578125" style="14" bestFit="1" customWidth="1"/>
    <col min="11471" max="11471" width="9.42578125" style="14" bestFit="1" customWidth="1"/>
    <col min="11472" max="11472" width="15.42578125" style="14" bestFit="1" customWidth="1"/>
    <col min="11473" max="11473" width="9.42578125" style="14" bestFit="1" customWidth="1"/>
    <col min="11474" max="11717" width="9.140625" style="14"/>
    <col min="11718" max="11718" width="19" style="14" customWidth="1"/>
    <col min="11719" max="11719" width="57.5703125" style="14" customWidth="1"/>
    <col min="11720" max="11720" width="20.140625" style="14" customWidth="1"/>
    <col min="11721" max="11722" width="17.5703125" style="14" bestFit="1" customWidth="1"/>
    <col min="11723" max="11723" width="16.42578125" style="14" bestFit="1" customWidth="1"/>
    <col min="11724" max="11724" width="15.5703125" style="14" bestFit="1" customWidth="1"/>
    <col min="11725" max="11725" width="11.85546875" style="14" bestFit="1" customWidth="1"/>
    <col min="11726" max="11726" width="15.42578125" style="14" bestFit="1" customWidth="1"/>
    <col min="11727" max="11727" width="9.42578125" style="14" bestFit="1" customWidth="1"/>
    <col min="11728" max="11728" width="15.42578125" style="14" bestFit="1" customWidth="1"/>
    <col min="11729" max="11729" width="9.42578125" style="14" bestFit="1" customWidth="1"/>
    <col min="11730" max="11973" width="9.140625" style="14"/>
    <col min="11974" max="11974" width="19" style="14" customWidth="1"/>
    <col min="11975" max="11975" width="57.5703125" style="14" customWidth="1"/>
    <col min="11976" max="11976" width="20.140625" style="14" customWidth="1"/>
    <col min="11977" max="11978" width="17.5703125" style="14" bestFit="1" customWidth="1"/>
    <col min="11979" max="11979" width="16.42578125" style="14" bestFit="1" customWidth="1"/>
    <col min="11980" max="11980" width="15.5703125" style="14" bestFit="1" customWidth="1"/>
    <col min="11981" max="11981" width="11.85546875" style="14" bestFit="1" customWidth="1"/>
    <col min="11982" max="11982" width="15.42578125" style="14" bestFit="1" customWidth="1"/>
    <col min="11983" max="11983" width="9.42578125" style="14" bestFit="1" customWidth="1"/>
    <col min="11984" max="11984" width="15.42578125" style="14" bestFit="1" customWidth="1"/>
    <col min="11985" max="11985" width="9.42578125" style="14" bestFit="1" customWidth="1"/>
    <col min="11986" max="12229" width="9.140625" style="14"/>
    <col min="12230" max="12230" width="19" style="14" customWidth="1"/>
    <col min="12231" max="12231" width="57.5703125" style="14" customWidth="1"/>
    <col min="12232" max="12232" width="20.140625" style="14" customWidth="1"/>
    <col min="12233" max="12234" width="17.5703125" style="14" bestFit="1" customWidth="1"/>
    <col min="12235" max="12235" width="16.42578125" style="14" bestFit="1" customWidth="1"/>
    <col min="12236" max="12236" width="15.5703125" style="14" bestFit="1" customWidth="1"/>
    <col min="12237" max="12237" width="11.85546875" style="14" bestFit="1" customWidth="1"/>
    <col min="12238" max="12238" width="15.42578125" style="14" bestFit="1" customWidth="1"/>
    <col min="12239" max="12239" width="9.42578125" style="14" bestFit="1" customWidth="1"/>
    <col min="12240" max="12240" width="15.42578125" style="14" bestFit="1" customWidth="1"/>
    <col min="12241" max="12241" width="9.42578125" style="14" bestFit="1" customWidth="1"/>
    <col min="12242" max="12485" width="9.140625" style="14"/>
    <col min="12486" max="12486" width="19" style="14" customWidth="1"/>
    <col min="12487" max="12487" width="57.5703125" style="14" customWidth="1"/>
    <col min="12488" max="12488" width="20.140625" style="14" customWidth="1"/>
    <col min="12489" max="12490" width="17.5703125" style="14" bestFit="1" customWidth="1"/>
    <col min="12491" max="12491" width="16.42578125" style="14" bestFit="1" customWidth="1"/>
    <col min="12492" max="12492" width="15.5703125" style="14" bestFit="1" customWidth="1"/>
    <col min="12493" max="12493" width="11.85546875" style="14" bestFit="1" customWidth="1"/>
    <col min="12494" max="12494" width="15.42578125" style="14" bestFit="1" customWidth="1"/>
    <col min="12495" max="12495" width="9.42578125" style="14" bestFit="1" customWidth="1"/>
    <col min="12496" max="12496" width="15.42578125" style="14" bestFit="1" customWidth="1"/>
    <col min="12497" max="12497" width="9.42578125" style="14" bestFit="1" customWidth="1"/>
    <col min="12498" max="12741" width="9.140625" style="14"/>
    <col min="12742" max="12742" width="19" style="14" customWidth="1"/>
    <col min="12743" max="12743" width="57.5703125" style="14" customWidth="1"/>
    <col min="12744" max="12744" width="20.140625" style="14" customWidth="1"/>
    <col min="12745" max="12746" width="17.5703125" style="14" bestFit="1" customWidth="1"/>
    <col min="12747" max="12747" width="16.42578125" style="14" bestFit="1" customWidth="1"/>
    <col min="12748" max="12748" width="15.5703125" style="14" bestFit="1" customWidth="1"/>
    <col min="12749" max="12749" width="11.85546875" style="14" bestFit="1" customWidth="1"/>
    <col min="12750" max="12750" width="15.42578125" style="14" bestFit="1" customWidth="1"/>
    <col min="12751" max="12751" width="9.42578125" style="14" bestFit="1" customWidth="1"/>
    <col min="12752" max="12752" width="15.42578125" style="14" bestFit="1" customWidth="1"/>
    <col min="12753" max="12753" width="9.42578125" style="14" bestFit="1" customWidth="1"/>
    <col min="12754" max="12997" width="9.140625" style="14"/>
    <col min="12998" max="12998" width="19" style="14" customWidth="1"/>
    <col min="12999" max="12999" width="57.5703125" style="14" customWidth="1"/>
    <col min="13000" max="13000" width="20.140625" style="14" customWidth="1"/>
    <col min="13001" max="13002" width="17.5703125" style="14" bestFit="1" customWidth="1"/>
    <col min="13003" max="13003" width="16.42578125" style="14" bestFit="1" customWidth="1"/>
    <col min="13004" max="13004" width="15.5703125" style="14" bestFit="1" customWidth="1"/>
    <col min="13005" max="13005" width="11.85546875" style="14" bestFit="1" customWidth="1"/>
    <col min="13006" max="13006" width="15.42578125" style="14" bestFit="1" customWidth="1"/>
    <col min="13007" max="13007" width="9.42578125" style="14" bestFit="1" customWidth="1"/>
    <col min="13008" max="13008" width="15.42578125" style="14" bestFit="1" customWidth="1"/>
    <col min="13009" max="13009" width="9.42578125" style="14" bestFit="1" customWidth="1"/>
    <col min="13010" max="13253" width="9.140625" style="14"/>
    <col min="13254" max="13254" width="19" style="14" customWidth="1"/>
    <col min="13255" max="13255" width="57.5703125" style="14" customWidth="1"/>
    <col min="13256" max="13256" width="20.140625" style="14" customWidth="1"/>
    <col min="13257" max="13258" width="17.5703125" style="14" bestFit="1" customWidth="1"/>
    <col min="13259" max="13259" width="16.42578125" style="14" bestFit="1" customWidth="1"/>
    <col min="13260" max="13260" width="15.5703125" style="14" bestFit="1" customWidth="1"/>
    <col min="13261" max="13261" width="11.85546875" style="14" bestFit="1" customWidth="1"/>
    <col min="13262" max="13262" width="15.42578125" style="14" bestFit="1" customWidth="1"/>
    <col min="13263" max="13263" width="9.42578125" style="14" bestFit="1" customWidth="1"/>
    <col min="13264" max="13264" width="15.42578125" style="14" bestFit="1" customWidth="1"/>
    <col min="13265" max="13265" width="9.42578125" style="14" bestFit="1" customWidth="1"/>
    <col min="13266" max="13509" width="9.140625" style="14"/>
    <col min="13510" max="13510" width="19" style="14" customWidth="1"/>
    <col min="13511" max="13511" width="57.5703125" style="14" customWidth="1"/>
    <col min="13512" max="13512" width="20.140625" style="14" customWidth="1"/>
    <col min="13513" max="13514" width="17.5703125" style="14" bestFit="1" customWidth="1"/>
    <col min="13515" max="13515" width="16.42578125" style="14" bestFit="1" customWidth="1"/>
    <col min="13516" max="13516" width="15.5703125" style="14" bestFit="1" customWidth="1"/>
    <col min="13517" max="13517" width="11.85546875" style="14" bestFit="1" customWidth="1"/>
    <col min="13518" max="13518" width="15.42578125" style="14" bestFit="1" customWidth="1"/>
    <col min="13519" max="13519" width="9.42578125" style="14" bestFit="1" customWidth="1"/>
    <col min="13520" max="13520" width="15.42578125" style="14" bestFit="1" customWidth="1"/>
    <col min="13521" max="13521" width="9.42578125" style="14" bestFit="1" customWidth="1"/>
    <col min="13522" max="13765" width="9.140625" style="14"/>
    <col min="13766" max="13766" width="19" style="14" customWidth="1"/>
    <col min="13767" max="13767" width="57.5703125" style="14" customWidth="1"/>
    <col min="13768" max="13768" width="20.140625" style="14" customWidth="1"/>
    <col min="13769" max="13770" width="17.5703125" style="14" bestFit="1" customWidth="1"/>
    <col min="13771" max="13771" width="16.42578125" style="14" bestFit="1" customWidth="1"/>
    <col min="13772" max="13772" width="15.5703125" style="14" bestFit="1" customWidth="1"/>
    <col min="13773" max="13773" width="11.85546875" style="14" bestFit="1" customWidth="1"/>
    <col min="13774" max="13774" width="15.42578125" style="14" bestFit="1" customWidth="1"/>
    <col min="13775" max="13775" width="9.42578125" style="14" bestFit="1" customWidth="1"/>
    <col min="13776" max="13776" width="15.42578125" style="14" bestFit="1" customWidth="1"/>
    <col min="13777" max="13777" width="9.42578125" style="14" bestFit="1" customWidth="1"/>
    <col min="13778" max="14021" width="9.140625" style="14"/>
    <col min="14022" max="14022" width="19" style="14" customWidth="1"/>
    <col min="14023" max="14023" width="57.5703125" style="14" customWidth="1"/>
    <col min="14024" max="14024" width="20.140625" style="14" customWidth="1"/>
    <col min="14025" max="14026" width="17.5703125" style="14" bestFit="1" customWidth="1"/>
    <col min="14027" max="14027" width="16.42578125" style="14" bestFit="1" customWidth="1"/>
    <col min="14028" max="14028" width="15.5703125" style="14" bestFit="1" customWidth="1"/>
    <col min="14029" max="14029" width="11.85546875" style="14" bestFit="1" customWidth="1"/>
    <col min="14030" max="14030" width="15.42578125" style="14" bestFit="1" customWidth="1"/>
    <col min="14031" max="14031" width="9.42578125" style="14" bestFit="1" customWidth="1"/>
    <col min="14032" max="14032" width="15.42578125" style="14" bestFit="1" customWidth="1"/>
    <col min="14033" max="14033" width="9.42578125" style="14" bestFit="1" customWidth="1"/>
    <col min="14034" max="14277" width="9.140625" style="14"/>
    <col min="14278" max="14278" width="19" style="14" customWidth="1"/>
    <col min="14279" max="14279" width="57.5703125" style="14" customWidth="1"/>
    <col min="14280" max="14280" width="20.140625" style="14" customWidth="1"/>
    <col min="14281" max="14282" width="17.5703125" style="14" bestFit="1" customWidth="1"/>
    <col min="14283" max="14283" width="16.42578125" style="14" bestFit="1" customWidth="1"/>
    <col min="14284" max="14284" width="15.5703125" style="14" bestFit="1" customWidth="1"/>
    <col min="14285" max="14285" width="11.85546875" style="14" bestFit="1" customWidth="1"/>
    <col min="14286" max="14286" width="15.42578125" style="14" bestFit="1" customWidth="1"/>
    <col min="14287" max="14287" width="9.42578125" style="14" bestFit="1" customWidth="1"/>
    <col min="14288" max="14288" width="15.42578125" style="14" bestFit="1" customWidth="1"/>
    <col min="14289" max="14289" width="9.42578125" style="14" bestFit="1" customWidth="1"/>
    <col min="14290" max="14533" width="9.140625" style="14"/>
    <col min="14534" max="14534" width="19" style="14" customWidth="1"/>
    <col min="14535" max="14535" width="57.5703125" style="14" customWidth="1"/>
    <col min="14536" max="14536" width="20.140625" style="14" customWidth="1"/>
    <col min="14537" max="14538" width="17.5703125" style="14" bestFit="1" customWidth="1"/>
    <col min="14539" max="14539" width="16.42578125" style="14" bestFit="1" customWidth="1"/>
    <col min="14540" max="14540" width="15.5703125" style="14" bestFit="1" customWidth="1"/>
    <col min="14541" max="14541" width="11.85546875" style="14" bestFit="1" customWidth="1"/>
    <col min="14542" max="14542" width="15.42578125" style="14" bestFit="1" customWidth="1"/>
    <col min="14543" max="14543" width="9.42578125" style="14" bestFit="1" customWidth="1"/>
    <col min="14544" max="14544" width="15.42578125" style="14" bestFit="1" customWidth="1"/>
    <col min="14545" max="14545" width="9.42578125" style="14" bestFit="1" customWidth="1"/>
    <col min="14546" max="14789" width="9.140625" style="14"/>
    <col min="14790" max="14790" width="19" style="14" customWidth="1"/>
    <col min="14791" max="14791" width="57.5703125" style="14" customWidth="1"/>
    <col min="14792" max="14792" width="20.140625" style="14" customWidth="1"/>
    <col min="14793" max="14794" width="17.5703125" style="14" bestFit="1" customWidth="1"/>
    <col min="14795" max="14795" width="16.42578125" style="14" bestFit="1" customWidth="1"/>
    <col min="14796" max="14796" width="15.5703125" style="14" bestFit="1" customWidth="1"/>
    <col min="14797" max="14797" width="11.85546875" style="14" bestFit="1" customWidth="1"/>
    <col min="14798" max="14798" width="15.42578125" style="14" bestFit="1" customWidth="1"/>
    <col min="14799" max="14799" width="9.42578125" style="14" bestFit="1" customWidth="1"/>
    <col min="14800" max="14800" width="15.42578125" style="14" bestFit="1" customWidth="1"/>
    <col min="14801" max="14801" width="9.42578125" style="14" bestFit="1" customWidth="1"/>
    <col min="14802" max="15045" width="9.140625" style="14"/>
    <col min="15046" max="15046" width="19" style="14" customWidth="1"/>
    <col min="15047" max="15047" width="57.5703125" style="14" customWidth="1"/>
    <col min="15048" max="15048" width="20.140625" style="14" customWidth="1"/>
    <col min="15049" max="15050" width="17.5703125" style="14" bestFit="1" customWidth="1"/>
    <col min="15051" max="15051" width="16.42578125" style="14" bestFit="1" customWidth="1"/>
    <col min="15052" max="15052" width="15.5703125" style="14" bestFit="1" customWidth="1"/>
    <col min="15053" max="15053" width="11.85546875" style="14" bestFit="1" customWidth="1"/>
    <col min="15054" max="15054" width="15.42578125" style="14" bestFit="1" customWidth="1"/>
    <col min="15055" max="15055" width="9.42578125" style="14" bestFit="1" customWidth="1"/>
    <col min="15056" max="15056" width="15.42578125" style="14" bestFit="1" customWidth="1"/>
    <col min="15057" max="15057" width="9.42578125" style="14" bestFit="1" customWidth="1"/>
    <col min="15058" max="15301" width="9.140625" style="14"/>
    <col min="15302" max="15302" width="19" style="14" customWidth="1"/>
    <col min="15303" max="15303" width="57.5703125" style="14" customWidth="1"/>
    <col min="15304" max="15304" width="20.140625" style="14" customWidth="1"/>
    <col min="15305" max="15306" width="17.5703125" style="14" bestFit="1" customWidth="1"/>
    <col min="15307" max="15307" width="16.42578125" style="14" bestFit="1" customWidth="1"/>
    <col min="15308" max="15308" width="15.5703125" style="14" bestFit="1" customWidth="1"/>
    <col min="15309" max="15309" width="11.85546875" style="14" bestFit="1" customWidth="1"/>
    <col min="15310" max="15310" width="15.42578125" style="14" bestFit="1" customWidth="1"/>
    <col min="15311" max="15311" width="9.42578125" style="14" bestFit="1" customWidth="1"/>
    <col min="15312" max="15312" width="15.42578125" style="14" bestFit="1" customWidth="1"/>
    <col min="15313" max="15313" width="9.42578125" style="14" bestFit="1" customWidth="1"/>
    <col min="15314" max="15557" width="9.140625" style="14"/>
    <col min="15558" max="15558" width="19" style="14" customWidth="1"/>
    <col min="15559" max="15559" width="57.5703125" style="14" customWidth="1"/>
    <col min="15560" max="15560" width="20.140625" style="14" customWidth="1"/>
    <col min="15561" max="15562" width="17.5703125" style="14" bestFit="1" customWidth="1"/>
    <col min="15563" max="15563" width="16.42578125" style="14" bestFit="1" customWidth="1"/>
    <col min="15564" max="15564" width="15.5703125" style="14" bestFit="1" customWidth="1"/>
    <col min="15565" max="15565" width="11.85546875" style="14" bestFit="1" customWidth="1"/>
    <col min="15566" max="15566" width="15.42578125" style="14" bestFit="1" customWidth="1"/>
    <col min="15567" max="15567" width="9.42578125" style="14" bestFit="1" customWidth="1"/>
    <col min="15568" max="15568" width="15.42578125" style="14" bestFit="1" customWidth="1"/>
    <col min="15569" max="15569" width="9.42578125" style="14" bestFit="1" customWidth="1"/>
    <col min="15570" max="15813" width="9.140625" style="14"/>
    <col min="15814" max="15814" width="19" style="14" customWidth="1"/>
    <col min="15815" max="15815" width="57.5703125" style="14" customWidth="1"/>
    <col min="15816" max="15816" width="20.140625" style="14" customWidth="1"/>
    <col min="15817" max="15818" width="17.5703125" style="14" bestFit="1" customWidth="1"/>
    <col min="15819" max="15819" width="16.42578125" style="14" bestFit="1" customWidth="1"/>
    <col min="15820" max="15820" width="15.5703125" style="14" bestFit="1" customWidth="1"/>
    <col min="15821" max="15821" width="11.85546875" style="14" bestFit="1" customWidth="1"/>
    <col min="15822" max="15822" width="15.42578125" style="14" bestFit="1" customWidth="1"/>
    <col min="15823" max="15823" width="9.42578125" style="14" bestFit="1" customWidth="1"/>
    <col min="15824" max="15824" width="15.42578125" style="14" bestFit="1" customWidth="1"/>
    <col min="15825" max="15825" width="9.42578125" style="14" bestFit="1" customWidth="1"/>
    <col min="15826" max="16069" width="9.140625" style="14"/>
    <col min="16070" max="16070" width="19" style="14" customWidth="1"/>
    <col min="16071" max="16071" width="57.5703125" style="14" customWidth="1"/>
    <col min="16072" max="16072" width="20.140625" style="14" customWidth="1"/>
    <col min="16073" max="16074" width="17.5703125" style="14" bestFit="1" customWidth="1"/>
    <col min="16075" max="16075" width="16.42578125" style="14" bestFit="1" customWidth="1"/>
    <col min="16076" max="16076" width="15.5703125" style="14" bestFit="1" customWidth="1"/>
    <col min="16077" max="16077" width="11.85546875" style="14" bestFit="1" customWidth="1"/>
    <col min="16078" max="16078" width="15.42578125" style="14" bestFit="1" customWidth="1"/>
    <col min="16079" max="16079" width="9.42578125" style="14" bestFit="1" customWidth="1"/>
    <col min="16080" max="16080" width="15.42578125" style="14" bestFit="1" customWidth="1"/>
    <col min="16081" max="16081" width="9.42578125" style="14" bestFit="1" customWidth="1"/>
    <col min="16082" max="16384" width="9.140625" style="14"/>
  </cols>
  <sheetData>
    <row r="1" spans="1:10" ht="15.75" hidden="1">
      <c r="A1" s="192" t="s">
        <v>0</v>
      </c>
      <c r="B1" s="192"/>
      <c r="C1" s="192"/>
      <c r="D1" s="192"/>
      <c r="E1" s="192"/>
      <c r="F1" s="192"/>
      <c r="G1" s="192"/>
      <c r="H1" s="192"/>
    </row>
    <row r="2" spans="1:10" ht="18" hidden="1">
      <c r="A2" s="67"/>
      <c r="B2" s="67"/>
      <c r="C2" s="67"/>
      <c r="D2" s="67"/>
      <c r="E2" s="67"/>
      <c r="F2" s="67"/>
      <c r="G2" s="67"/>
      <c r="H2" s="72"/>
    </row>
    <row r="3" spans="1:10" ht="15.75" hidden="1" customHeight="1">
      <c r="A3" s="192" t="s">
        <v>23</v>
      </c>
      <c r="B3" s="192"/>
      <c r="C3" s="192"/>
      <c r="D3" s="192"/>
      <c r="E3" s="192"/>
      <c r="F3" s="192"/>
      <c r="G3" s="192"/>
      <c r="H3" s="192"/>
    </row>
    <row r="4" spans="1:10" ht="18" hidden="1">
      <c r="A4" s="67"/>
      <c r="B4" s="67"/>
      <c r="C4" s="67"/>
      <c r="D4" s="67"/>
      <c r="E4" s="67"/>
      <c r="F4" s="67"/>
      <c r="G4" s="67"/>
      <c r="H4" s="72"/>
    </row>
    <row r="5" spans="1:10" ht="15.75" hidden="1" customHeight="1">
      <c r="A5" s="192" t="s">
        <v>24</v>
      </c>
      <c r="B5" s="192"/>
      <c r="C5" s="192"/>
      <c r="D5" s="192"/>
      <c r="E5" s="192"/>
      <c r="F5" s="192"/>
      <c r="G5" s="192"/>
      <c r="H5" s="192"/>
    </row>
    <row r="6" spans="1:10" ht="18" hidden="1">
      <c r="A6" s="24"/>
      <c r="B6" s="24"/>
      <c r="C6" s="67"/>
      <c r="D6" s="24"/>
      <c r="E6" s="24"/>
      <c r="F6" s="24"/>
      <c r="G6" s="24"/>
      <c r="H6" s="72"/>
    </row>
    <row r="7" spans="1:10" s="15" customFormat="1" ht="60" customHeight="1">
      <c r="A7" s="191" t="s">
        <v>3</v>
      </c>
      <c r="B7" s="191"/>
      <c r="C7" s="65" t="s">
        <v>451</v>
      </c>
      <c r="D7" s="65" t="s">
        <v>457</v>
      </c>
      <c r="E7" s="65" t="s">
        <v>450</v>
      </c>
      <c r="F7" s="65" t="s">
        <v>456</v>
      </c>
      <c r="G7" s="27" t="s">
        <v>463</v>
      </c>
      <c r="H7" s="65" t="s">
        <v>464</v>
      </c>
    </row>
    <row r="8" spans="1:10" s="16" customFormat="1" ht="12.75" customHeight="1" thickBot="1">
      <c r="A8" s="193">
        <v>1</v>
      </c>
      <c r="B8" s="193"/>
      <c r="C8" s="117">
        <v>2</v>
      </c>
      <c r="D8" s="117">
        <v>3</v>
      </c>
      <c r="E8" s="117">
        <v>4.3333333333333304</v>
      </c>
      <c r="F8" s="117">
        <v>4</v>
      </c>
      <c r="G8" s="117">
        <v>5</v>
      </c>
      <c r="H8" s="117">
        <v>6</v>
      </c>
    </row>
    <row r="9" spans="1:10" s="16" customFormat="1" ht="26.25" customHeight="1" thickBot="1">
      <c r="A9" s="132"/>
      <c r="B9" s="133" t="s">
        <v>54</v>
      </c>
      <c r="C9" s="134">
        <f>+C10+C100</f>
        <v>2962878.2714</v>
      </c>
      <c r="D9" s="134">
        <f>+D10+D100</f>
        <v>6211841</v>
      </c>
      <c r="E9" s="134">
        <f>+E10+E100</f>
        <v>5773298</v>
      </c>
      <c r="F9" s="134">
        <f>+F10+F100</f>
        <v>3318540.37</v>
      </c>
      <c r="G9" s="134">
        <f>+F9/C9*100</f>
        <v>112.00393894116833</v>
      </c>
      <c r="H9" s="135">
        <f>+F9/D9*100</f>
        <v>53.422815715985003</v>
      </c>
      <c r="I9" s="92"/>
    </row>
    <row r="10" spans="1:10" ht="20.25" customHeight="1">
      <c r="A10" s="83" t="s">
        <v>55</v>
      </c>
      <c r="B10" s="84" t="s">
        <v>56</v>
      </c>
      <c r="C10" s="85">
        <f>+C11+C23+C56+C61+C69+C77+C85+0</f>
        <v>2948051.9813999999</v>
      </c>
      <c r="D10" s="85">
        <f t="shared" ref="D10:H10" si="0">+D11+D23+D56+D61+D69+D77+D85+0</f>
        <v>6177841</v>
      </c>
      <c r="E10" s="85">
        <f t="shared" si="0"/>
        <v>5734098</v>
      </c>
      <c r="F10" s="85">
        <f t="shared" si="0"/>
        <v>3301192.35</v>
      </c>
      <c r="G10" s="85">
        <f t="shared" si="0"/>
        <v>404.06334835414845</v>
      </c>
      <c r="H10" s="85">
        <f t="shared" si="0"/>
        <v>141.24988460062514</v>
      </c>
    </row>
    <row r="11" spans="1:10">
      <c r="A11" s="76" t="s">
        <v>57</v>
      </c>
      <c r="B11" s="77" t="s">
        <v>58</v>
      </c>
      <c r="C11" s="118">
        <v>2322654.9413999999</v>
      </c>
      <c r="D11" s="123">
        <f>+D12+D17+D19</f>
        <v>5225470</v>
      </c>
      <c r="E11" s="118">
        <v>4644878</v>
      </c>
      <c r="F11" s="118">
        <f>+F12+F17+F19</f>
        <v>2627082.1</v>
      </c>
      <c r="G11" s="91">
        <f>+F11/C11*100</f>
        <v>113.10686116881847</v>
      </c>
      <c r="H11" s="73">
        <f>+F11/D11*100</f>
        <v>50.274560948584536</v>
      </c>
    </row>
    <row r="12" spans="1:10">
      <c r="A12" s="74" t="s">
        <v>59</v>
      </c>
      <c r="B12" s="75" t="s">
        <v>60</v>
      </c>
      <c r="C12" s="118">
        <v>1896053.5499999998</v>
      </c>
      <c r="D12" s="123">
        <f>SUM(D13:D16)</f>
        <v>4281517</v>
      </c>
      <c r="E12" s="127">
        <v>3857526</v>
      </c>
      <c r="F12" s="127">
        <f>SUM(F13:F16)</f>
        <v>2147427.75</v>
      </c>
      <c r="G12" s="73">
        <f>+F12/C12*100</f>
        <v>113.25775846362569</v>
      </c>
      <c r="H12" s="73">
        <f>+F12/D12*100</f>
        <v>50.155768387699965</v>
      </c>
    </row>
    <row r="13" spans="1:10">
      <c r="A13" s="26" t="s">
        <v>61</v>
      </c>
      <c r="B13" s="25" t="s">
        <v>62</v>
      </c>
      <c r="C13" s="120">
        <v>1896053.5499999998</v>
      </c>
      <c r="D13" s="128">
        <v>4281517</v>
      </c>
      <c r="E13" s="120">
        <v>3857526</v>
      </c>
      <c r="F13" s="120">
        <v>2147427.75</v>
      </c>
      <c r="G13" s="71"/>
      <c r="H13" s="73"/>
      <c r="J13" s="14" t="s">
        <v>465</v>
      </c>
    </row>
    <row r="14" spans="1:10">
      <c r="A14" s="26" t="s">
        <v>323</v>
      </c>
      <c r="B14" s="25" t="s">
        <v>324</v>
      </c>
      <c r="C14" s="120"/>
      <c r="D14" s="128"/>
      <c r="E14" s="122"/>
      <c r="F14" s="120"/>
      <c r="G14" s="71"/>
      <c r="H14" s="73"/>
    </row>
    <row r="15" spans="1:10">
      <c r="A15" s="26" t="s">
        <v>63</v>
      </c>
      <c r="B15" s="25" t="s">
        <v>64</v>
      </c>
      <c r="C15" s="120"/>
      <c r="D15" s="128"/>
      <c r="E15" s="122"/>
      <c r="F15" s="120"/>
      <c r="G15" s="71"/>
      <c r="H15" s="73"/>
    </row>
    <row r="16" spans="1:10">
      <c r="A16" s="26" t="s">
        <v>325</v>
      </c>
      <c r="B16" s="25" t="s">
        <v>326</v>
      </c>
      <c r="C16" s="120">
        <v>0</v>
      </c>
      <c r="D16" s="128">
        <v>0</v>
      </c>
      <c r="E16" s="122"/>
      <c r="F16" s="120">
        <v>0</v>
      </c>
      <c r="G16" s="71"/>
      <c r="H16" s="73"/>
    </row>
    <row r="17" spans="1:8">
      <c r="A17" s="74" t="s">
        <v>65</v>
      </c>
      <c r="B17" s="75" t="s">
        <v>66</v>
      </c>
      <c r="C17" s="118">
        <v>115626.98</v>
      </c>
      <c r="D17" s="123">
        <f>+D18</f>
        <v>237501</v>
      </c>
      <c r="E17" s="118">
        <v>157345</v>
      </c>
      <c r="F17" s="118">
        <f>+F18</f>
        <v>132537.29</v>
      </c>
      <c r="G17" s="73">
        <f>+F17/C17*100</f>
        <v>114.62488253174131</v>
      </c>
      <c r="H17" s="73">
        <f>+F17/D17*100</f>
        <v>55.804939768674664</v>
      </c>
    </row>
    <row r="18" spans="1:8">
      <c r="A18" s="26" t="s">
        <v>67</v>
      </c>
      <c r="B18" s="25" t="s">
        <v>66</v>
      </c>
      <c r="C18" s="120">
        <v>115626.98</v>
      </c>
      <c r="D18" s="137">
        <v>237501</v>
      </c>
      <c r="E18" s="128">
        <v>157345</v>
      </c>
      <c r="F18" s="120">
        <v>132537.29</v>
      </c>
      <c r="G18" s="71"/>
      <c r="H18" s="73"/>
    </row>
    <row r="19" spans="1:8">
      <c r="A19" s="74" t="s">
        <v>68</v>
      </c>
      <c r="B19" s="75" t="s">
        <v>69</v>
      </c>
      <c r="C19" s="118">
        <v>310974.41139999998</v>
      </c>
      <c r="D19" s="123">
        <f>+D21</f>
        <v>706452</v>
      </c>
      <c r="E19" s="118">
        <v>630007</v>
      </c>
      <c r="F19" s="118">
        <f>+F21</f>
        <v>347117.06</v>
      </c>
      <c r="G19" s="73">
        <f>+F19/C19*100</f>
        <v>111.6223866900452</v>
      </c>
      <c r="H19" s="73">
        <f>+F19/D19*100</f>
        <v>49.135264674740817</v>
      </c>
    </row>
    <row r="20" spans="1:8">
      <c r="A20" s="26" t="s">
        <v>327</v>
      </c>
      <c r="B20" s="25" t="s">
        <v>328</v>
      </c>
      <c r="C20" s="120"/>
      <c r="D20" s="128"/>
      <c r="E20" s="122"/>
      <c r="F20" s="120"/>
      <c r="G20" s="71"/>
      <c r="H20" s="73"/>
    </row>
    <row r="21" spans="1:8">
      <c r="A21" s="26" t="s">
        <v>70</v>
      </c>
      <c r="B21" s="25" t="s">
        <v>71</v>
      </c>
      <c r="C21" s="120">
        <v>310974.41139999998</v>
      </c>
      <c r="D21" s="128">
        <f>+'[1]Unos rashoda i izdataka'!$K$4+'[1]Unos rashoda i izdataka'!$K$9+'[1]Unos rashoda i izdataka'!$K$46+'[1]Unos rashoda i izdataka'!$K$64+'[1]Unos rashoda i izdataka'!$K$101+'[1]Unos rashoda i izdataka'!$K$105+'[1]Unos rashoda i izdataka'!$K$111</f>
        <v>706452</v>
      </c>
      <c r="E21" s="129">
        <v>630007</v>
      </c>
      <c r="F21" s="120">
        <v>347117.06</v>
      </c>
      <c r="G21" s="71"/>
      <c r="H21" s="73"/>
    </row>
    <row r="22" spans="1:8">
      <c r="A22" s="26" t="s">
        <v>329</v>
      </c>
      <c r="B22" s="25" t="s">
        <v>330</v>
      </c>
      <c r="C22" s="120"/>
      <c r="D22" s="128"/>
      <c r="E22" s="122"/>
      <c r="F22" s="120"/>
      <c r="G22" s="71"/>
      <c r="H22" s="73"/>
    </row>
    <row r="23" spans="1:8">
      <c r="A23" s="76" t="s">
        <v>72</v>
      </c>
      <c r="B23" s="77" t="s">
        <v>73</v>
      </c>
      <c r="C23" s="118">
        <v>612430.6</v>
      </c>
      <c r="D23" s="123">
        <f>+D24+D29+D36+D46+D48</f>
        <v>896471</v>
      </c>
      <c r="E23" s="118">
        <v>1073620</v>
      </c>
      <c r="F23" s="118">
        <f>+F24+F29+F36+F46+F48</f>
        <v>648595.46</v>
      </c>
      <c r="G23" s="73">
        <f>+F23/C23*100</f>
        <v>105.90513602684123</v>
      </c>
      <c r="H23" s="73">
        <f t="shared" ref="H23:H24" si="1">+F23/D23*100</f>
        <v>72.349854038780947</v>
      </c>
    </row>
    <row r="24" spans="1:8">
      <c r="A24" s="74" t="s">
        <v>74</v>
      </c>
      <c r="B24" s="75" t="s">
        <v>75</v>
      </c>
      <c r="C24" s="118">
        <v>155096.9</v>
      </c>
      <c r="D24" s="123">
        <f>SUM(D25:D28)</f>
        <v>231500</v>
      </c>
      <c r="E24" s="118">
        <v>239637</v>
      </c>
      <c r="F24" s="118">
        <f>SUM(F25:F28)</f>
        <v>177600.8</v>
      </c>
      <c r="G24" s="73">
        <f>+F24/C24*100</f>
        <v>114.50957433707572</v>
      </c>
      <c r="H24" s="73">
        <f t="shared" si="1"/>
        <v>76.717408207343411</v>
      </c>
    </row>
    <row r="25" spans="1:8">
      <c r="A25" s="26" t="s">
        <v>76</v>
      </c>
      <c r="B25" s="25" t="s">
        <v>77</v>
      </c>
      <c r="C25" s="120">
        <v>97462.04</v>
      </c>
      <c r="D25" s="128">
        <v>141000</v>
      </c>
      <c r="E25" s="129">
        <v>137781</v>
      </c>
      <c r="F25" s="120">
        <v>123558.68</v>
      </c>
      <c r="G25" s="71"/>
      <c r="H25" s="73"/>
    </row>
    <row r="26" spans="1:8">
      <c r="A26" s="26" t="s">
        <v>78</v>
      </c>
      <c r="B26" s="25" t="s">
        <v>79</v>
      </c>
      <c r="C26" s="120">
        <v>34984.17</v>
      </c>
      <c r="D26" s="128">
        <f>62500+4500</f>
        <v>67000</v>
      </c>
      <c r="E26" s="129">
        <v>67861</v>
      </c>
      <c r="F26" s="120">
        <v>39446.47</v>
      </c>
      <c r="G26" s="71"/>
      <c r="H26" s="73"/>
    </row>
    <row r="27" spans="1:8">
      <c r="A27" s="26" t="s">
        <v>80</v>
      </c>
      <c r="B27" s="25" t="s">
        <v>81</v>
      </c>
      <c r="C27" s="120">
        <v>22650.69</v>
      </c>
      <c r="D27" s="128">
        <v>23500</v>
      </c>
      <c r="E27" s="129">
        <v>33995</v>
      </c>
      <c r="F27" s="120">
        <v>14580.65</v>
      </c>
      <c r="G27" s="71"/>
      <c r="H27" s="73"/>
    </row>
    <row r="28" spans="1:8">
      <c r="A28" s="26" t="s">
        <v>82</v>
      </c>
      <c r="B28" s="25" t="s">
        <v>83</v>
      </c>
      <c r="C28" s="120"/>
      <c r="D28" s="128"/>
      <c r="E28" s="122"/>
      <c r="F28" s="120">
        <v>15</v>
      </c>
      <c r="G28" s="71"/>
      <c r="H28" s="73"/>
    </row>
    <row r="29" spans="1:8">
      <c r="A29" s="74" t="s">
        <v>84</v>
      </c>
      <c r="B29" s="75" t="s">
        <v>85</v>
      </c>
      <c r="C29" s="118">
        <f>SUM(C30:C35)</f>
        <v>55803.86</v>
      </c>
      <c r="D29" s="123">
        <f>SUM(D30:D35)</f>
        <v>80500</v>
      </c>
      <c r="E29" s="118">
        <v>107741</v>
      </c>
      <c r="F29" s="118">
        <f>SUM(F30:F35)</f>
        <v>62175.289999999994</v>
      </c>
      <c r="G29" s="73">
        <f>+F29/C29*100</f>
        <v>111.41754351759894</v>
      </c>
      <c r="H29" s="73">
        <f t="shared" ref="H29" si="2">+F29/D29*100</f>
        <v>77.236385093167698</v>
      </c>
    </row>
    <row r="30" spans="1:8">
      <c r="A30" s="26" t="s">
        <v>86</v>
      </c>
      <c r="B30" s="25" t="s">
        <v>87</v>
      </c>
      <c r="C30" s="120">
        <v>31894.95</v>
      </c>
      <c r="D30" s="128">
        <v>30000</v>
      </c>
      <c r="E30" s="129"/>
      <c r="F30" s="120">
        <f>37050.27+769.24</f>
        <v>37819.509999999995</v>
      </c>
      <c r="G30" s="71"/>
      <c r="H30" s="73"/>
    </row>
    <row r="31" spans="1:8">
      <c r="A31" s="26" t="s">
        <v>331</v>
      </c>
      <c r="B31" s="25" t="s">
        <v>332</v>
      </c>
      <c r="C31" s="120">
        <v>0</v>
      </c>
      <c r="D31" s="128">
        <v>6000</v>
      </c>
      <c r="E31" s="129"/>
      <c r="F31" s="120">
        <v>0</v>
      </c>
      <c r="G31" s="71"/>
      <c r="H31" s="73"/>
    </row>
    <row r="32" spans="1:8">
      <c r="A32" s="26" t="s">
        <v>88</v>
      </c>
      <c r="B32" s="25" t="s">
        <v>89</v>
      </c>
      <c r="C32" s="93">
        <v>20528.259999999998</v>
      </c>
      <c r="D32" s="138">
        <v>36000</v>
      </c>
      <c r="E32" s="129"/>
      <c r="F32" s="93">
        <v>23957</v>
      </c>
      <c r="G32" s="71"/>
      <c r="H32" s="73"/>
    </row>
    <row r="33" spans="1:8">
      <c r="A33" s="26" t="s">
        <v>90</v>
      </c>
      <c r="B33" s="25" t="s">
        <v>91</v>
      </c>
      <c r="C33" s="93">
        <v>1594.82</v>
      </c>
      <c r="D33" s="138">
        <v>4000</v>
      </c>
      <c r="E33" s="129"/>
      <c r="F33" s="93">
        <v>144.94</v>
      </c>
      <c r="G33" s="71"/>
      <c r="H33" s="73"/>
    </row>
    <row r="34" spans="1:8">
      <c r="A34" s="26" t="s">
        <v>92</v>
      </c>
      <c r="B34" s="25" t="s">
        <v>93</v>
      </c>
      <c r="C34" s="93">
        <v>1785.83</v>
      </c>
      <c r="D34" s="138">
        <v>4000</v>
      </c>
      <c r="E34" s="129"/>
      <c r="F34" s="93">
        <v>253.84</v>
      </c>
      <c r="G34" s="71"/>
      <c r="H34" s="73"/>
    </row>
    <row r="35" spans="1:8">
      <c r="A35" s="26" t="s">
        <v>94</v>
      </c>
      <c r="B35" s="25" t="s">
        <v>95</v>
      </c>
      <c r="C35" s="93"/>
      <c r="D35" s="138">
        <v>500</v>
      </c>
      <c r="E35" s="129"/>
      <c r="F35" s="93"/>
      <c r="G35" s="71"/>
      <c r="H35" s="73"/>
    </row>
    <row r="36" spans="1:8">
      <c r="A36" s="74" t="s">
        <v>96</v>
      </c>
      <c r="B36" s="75" t="s">
        <v>97</v>
      </c>
      <c r="C36" s="90">
        <v>329239.42</v>
      </c>
      <c r="D36" s="139">
        <f>SUM(D37:D45)</f>
        <v>447160</v>
      </c>
      <c r="E36" s="118">
        <v>644632</v>
      </c>
      <c r="F36" s="90">
        <f>SUM(F37:F45)</f>
        <v>288952.18</v>
      </c>
      <c r="G36" s="73">
        <f>+F36/C36*100</f>
        <v>87.763543016811298</v>
      </c>
      <c r="H36" s="73">
        <f t="shared" ref="H36" si="3">+F36/D36*100</f>
        <v>64.619415869040168</v>
      </c>
    </row>
    <row r="37" spans="1:8">
      <c r="A37" s="26" t="s">
        <v>98</v>
      </c>
      <c r="B37" s="25" t="s">
        <v>99</v>
      </c>
      <c r="C37" s="93">
        <v>13078.89</v>
      </c>
      <c r="D37" s="138">
        <f>15000+9000</f>
        <v>24000</v>
      </c>
      <c r="E37" s="129">
        <v>28908</v>
      </c>
      <c r="F37" s="93">
        <v>13699.63</v>
      </c>
      <c r="G37" s="71"/>
      <c r="H37" s="73"/>
    </row>
    <row r="38" spans="1:8">
      <c r="A38" s="26" t="s">
        <v>100</v>
      </c>
      <c r="B38" s="25" t="s">
        <v>101</v>
      </c>
      <c r="C38" s="93">
        <v>91409.11</v>
      </c>
      <c r="D38" s="138">
        <v>85000</v>
      </c>
      <c r="E38" s="129">
        <v>235000</v>
      </c>
      <c r="F38" s="93">
        <v>12064.23</v>
      </c>
      <c r="G38" s="71"/>
      <c r="H38" s="73"/>
    </row>
    <row r="39" spans="1:8">
      <c r="A39" s="26" t="s">
        <v>102</v>
      </c>
      <c r="B39" s="25" t="s">
        <v>103</v>
      </c>
      <c r="C39" s="93">
        <v>18780.879999999997</v>
      </c>
      <c r="D39" s="138">
        <v>23000</v>
      </c>
      <c r="E39" s="129">
        <v>33530</v>
      </c>
      <c r="F39" s="93">
        <v>25247.66</v>
      </c>
      <c r="G39" s="71"/>
      <c r="H39" s="73"/>
    </row>
    <row r="40" spans="1:8">
      <c r="A40" s="26" t="s">
        <v>104</v>
      </c>
      <c r="B40" s="25" t="s">
        <v>105</v>
      </c>
      <c r="C40" s="93">
        <v>6069.58</v>
      </c>
      <c r="D40" s="138">
        <v>20000</v>
      </c>
      <c r="E40" s="129">
        <v>21920</v>
      </c>
      <c r="F40" s="93">
        <v>4685.84</v>
      </c>
      <c r="G40" s="71"/>
      <c r="H40" s="73"/>
    </row>
    <row r="41" spans="1:8">
      <c r="A41" s="26" t="s">
        <v>106</v>
      </c>
      <c r="B41" s="25" t="s">
        <v>107</v>
      </c>
      <c r="C41" s="93">
        <v>27906.05</v>
      </c>
      <c r="D41" s="138">
        <v>40000</v>
      </c>
      <c r="E41" s="129">
        <v>30304</v>
      </c>
      <c r="F41" s="93">
        <v>10260.57</v>
      </c>
      <c r="G41" s="71"/>
      <c r="H41" s="73"/>
    </row>
    <row r="42" spans="1:8">
      <c r="A42" s="26" t="s">
        <v>108</v>
      </c>
      <c r="B42" s="25" t="s">
        <v>109</v>
      </c>
      <c r="C42" s="93">
        <v>960</v>
      </c>
      <c r="D42" s="138">
        <f>8960+500</f>
        <v>9460</v>
      </c>
      <c r="E42" s="129">
        <v>14255</v>
      </c>
      <c r="F42" s="93">
        <v>5891.5</v>
      </c>
      <c r="G42" s="71"/>
      <c r="H42" s="73"/>
    </row>
    <row r="43" spans="1:8">
      <c r="A43" s="26" t="s">
        <v>110</v>
      </c>
      <c r="B43" s="25" t="s">
        <v>111</v>
      </c>
      <c r="C43" s="93">
        <v>130037.85</v>
      </c>
      <c r="D43" s="138">
        <f>22700+90000+64000</f>
        <v>176700</v>
      </c>
      <c r="E43" s="129">
        <v>198827</v>
      </c>
      <c r="F43" s="93">
        <v>118209.85</v>
      </c>
      <c r="G43" s="71"/>
      <c r="H43" s="73"/>
    </row>
    <row r="44" spans="1:8">
      <c r="A44" s="26" t="s">
        <v>112</v>
      </c>
      <c r="B44" s="25" t="s">
        <v>113</v>
      </c>
      <c r="C44" s="93">
        <v>7714.26</v>
      </c>
      <c r="D44" s="138">
        <v>21000</v>
      </c>
      <c r="E44" s="129">
        <v>17955</v>
      </c>
      <c r="F44" s="93">
        <v>36204</v>
      </c>
      <c r="G44" s="71"/>
      <c r="H44" s="73"/>
    </row>
    <row r="45" spans="1:8">
      <c r="A45" s="26" t="s">
        <v>114</v>
      </c>
      <c r="B45" s="25" t="s">
        <v>115</v>
      </c>
      <c r="C45" s="93">
        <v>33282.800000000003</v>
      </c>
      <c r="D45" s="138">
        <f>25000+23000</f>
        <v>48000</v>
      </c>
      <c r="E45" s="129">
        <v>63933</v>
      </c>
      <c r="F45" s="93">
        <v>62688.9</v>
      </c>
      <c r="G45" s="71"/>
      <c r="H45" s="73"/>
    </row>
    <row r="46" spans="1:8">
      <c r="A46" s="74" t="s">
        <v>116</v>
      </c>
      <c r="B46" s="75" t="s">
        <v>117</v>
      </c>
      <c r="C46" s="118">
        <v>0</v>
      </c>
      <c r="D46" s="123">
        <v>0</v>
      </c>
      <c r="E46" s="118">
        <v>0</v>
      </c>
      <c r="F46" s="118">
        <f>+F47</f>
        <v>421</v>
      </c>
      <c r="G46" s="73">
        <v>0</v>
      </c>
      <c r="H46" s="73"/>
    </row>
    <row r="47" spans="1:8">
      <c r="A47" s="26" t="s">
        <v>118</v>
      </c>
      <c r="B47" s="25" t="s">
        <v>117</v>
      </c>
      <c r="C47" s="93"/>
      <c r="D47" s="128"/>
      <c r="E47" s="122"/>
      <c r="F47" s="93">
        <v>421</v>
      </c>
      <c r="G47" s="71"/>
      <c r="H47" s="73"/>
    </row>
    <row r="48" spans="1:8">
      <c r="A48" s="74" t="s">
        <v>119</v>
      </c>
      <c r="B48" s="75" t="s">
        <v>120</v>
      </c>
      <c r="C48" s="90">
        <v>72290.42</v>
      </c>
      <c r="D48" s="139">
        <f>SUM(D49:D55)</f>
        <v>137311</v>
      </c>
      <c r="E48" s="118">
        <v>81610</v>
      </c>
      <c r="F48" s="90">
        <f>SUM(F49:F55)</f>
        <v>119446.19</v>
      </c>
      <c r="G48" s="73">
        <f>+F48/C48*100</f>
        <v>165.23100847940847</v>
      </c>
      <c r="H48" s="73">
        <f t="shared" ref="H48" si="4">+F48/D48*100</f>
        <v>86.989527423148914</v>
      </c>
    </row>
    <row r="49" spans="1:8" ht="25.5">
      <c r="A49" s="26" t="s">
        <v>121</v>
      </c>
      <c r="B49" s="25" t="s">
        <v>122</v>
      </c>
      <c r="C49" s="93"/>
      <c r="D49" s="128"/>
      <c r="E49" s="122"/>
      <c r="F49" s="93">
        <v>0</v>
      </c>
      <c r="G49" s="71"/>
      <c r="H49" s="73"/>
    </row>
    <row r="50" spans="1:8">
      <c r="A50" s="26" t="s">
        <v>123</v>
      </c>
      <c r="B50" s="25" t="s">
        <v>124</v>
      </c>
      <c r="C50" s="120">
        <v>13251.81</v>
      </c>
      <c r="D50" s="128">
        <v>30000</v>
      </c>
      <c r="E50" s="129">
        <v>15000</v>
      </c>
      <c r="F50" s="120">
        <v>11988.53</v>
      </c>
      <c r="G50" s="71"/>
      <c r="H50" s="73"/>
    </row>
    <row r="51" spans="1:8">
      <c r="A51" s="26" t="s">
        <v>125</v>
      </c>
      <c r="B51" s="25" t="s">
        <v>126</v>
      </c>
      <c r="C51" s="120">
        <v>10592.47</v>
      </c>
      <c r="D51" s="128">
        <v>21000</v>
      </c>
      <c r="E51" s="129">
        <v>18195</v>
      </c>
      <c r="F51" s="120">
        <v>15707.7</v>
      </c>
      <c r="G51" s="71"/>
      <c r="H51" s="73"/>
    </row>
    <row r="52" spans="1:8">
      <c r="A52" s="26" t="s">
        <v>127</v>
      </c>
      <c r="B52" s="25" t="s">
        <v>128</v>
      </c>
      <c r="C52" s="120">
        <v>13722.74</v>
      </c>
      <c r="D52" s="128">
        <v>20000</v>
      </c>
      <c r="E52" s="129">
        <v>14000</v>
      </c>
      <c r="F52" s="162">
        <v>10439.370000000001</v>
      </c>
      <c r="G52" s="71"/>
      <c r="H52" s="73"/>
    </row>
    <row r="53" spans="1:8">
      <c r="A53" s="26" t="s">
        <v>129</v>
      </c>
      <c r="B53" s="25" t="s">
        <v>130</v>
      </c>
      <c r="C53" s="120">
        <v>1138</v>
      </c>
      <c r="D53" s="128">
        <v>1000</v>
      </c>
      <c r="E53" s="129">
        <v>2800</v>
      </c>
      <c r="F53" s="162">
        <v>12.66</v>
      </c>
      <c r="G53" s="71"/>
      <c r="H53" s="73"/>
    </row>
    <row r="54" spans="1:8">
      <c r="A54" s="26" t="s">
        <v>131</v>
      </c>
      <c r="B54" s="25" t="s">
        <v>132</v>
      </c>
      <c r="C54" s="120"/>
      <c r="D54" s="128"/>
      <c r="E54" s="129">
        <v>0</v>
      </c>
      <c r="F54" s="162"/>
      <c r="G54" s="71"/>
      <c r="H54" s="73"/>
    </row>
    <row r="55" spans="1:8">
      <c r="A55" s="26" t="s">
        <v>133</v>
      </c>
      <c r="B55" s="25" t="s">
        <v>120</v>
      </c>
      <c r="C55" s="120">
        <v>33585.4</v>
      </c>
      <c r="D55" s="128">
        <f>10404+13907+5000+16000+20000</f>
        <v>65311</v>
      </c>
      <c r="E55" s="129">
        <v>31615</v>
      </c>
      <c r="F55" s="162">
        <v>81297.929999999993</v>
      </c>
      <c r="G55" s="71"/>
      <c r="H55" s="73"/>
    </row>
    <row r="56" spans="1:8">
      <c r="A56" s="74">
        <v>34</v>
      </c>
      <c r="B56" s="75" t="s">
        <v>134</v>
      </c>
      <c r="C56" s="118">
        <v>1821.77</v>
      </c>
      <c r="D56" s="123">
        <f>+D57+D59</f>
        <v>18100</v>
      </c>
      <c r="E56" s="123">
        <v>11300</v>
      </c>
      <c r="F56" s="90">
        <f>+F57+F59</f>
        <v>3371.21</v>
      </c>
      <c r="G56" s="73">
        <f>+F56/C56*100</f>
        <v>185.05135115848873</v>
      </c>
      <c r="H56" s="73">
        <f t="shared" ref="H56" si="5">+F56/D56*100</f>
        <v>18.625469613259668</v>
      </c>
    </row>
    <row r="57" spans="1:8">
      <c r="A57" s="26" t="s">
        <v>135</v>
      </c>
      <c r="B57" s="25" t="s">
        <v>136</v>
      </c>
      <c r="C57" s="120">
        <v>1766.75</v>
      </c>
      <c r="D57" s="128">
        <f>10000+8000</f>
        <v>18000</v>
      </c>
      <c r="E57" s="128">
        <v>11200</v>
      </c>
      <c r="F57" s="162">
        <v>3371.21</v>
      </c>
      <c r="G57" s="71"/>
      <c r="H57" s="73"/>
    </row>
    <row r="58" spans="1:8" ht="25.5">
      <c r="A58" s="26" t="s">
        <v>333</v>
      </c>
      <c r="B58" s="25" t="s">
        <v>334</v>
      </c>
      <c r="C58" s="120">
        <v>44.49</v>
      </c>
      <c r="D58" s="128"/>
      <c r="E58" s="122"/>
      <c r="F58" s="162"/>
      <c r="G58" s="71"/>
      <c r="H58" s="73"/>
    </row>
    <row r="59" spans="1:8">
      <c r="A59" s="26" t="s">
        <v>335</v>
      </c>
      <c r="B59" s="25" t="s">
        <v>336</v>
      </c>
      <c r="C59" s="120">
        <v>10.53</v>
      </c>
      <c r="D59" s="128">
        <v>100</v>
      </c>
      <c r="E59" s="122">
        <v>100</v>
      </c>
      <c r="F59" s="162">
        <v>0</v>
      </c>
      <c r="G59" s="71"/>
      <c r="H59" s="73"/>
    </row>
    <row r="60" spans="1:8">
      <c r="A60" s="26" t="s">
        <v>337</v>
      </c>
      <c r="B60" s="25" t="s">
        <v>338</v>
      </c>
      <c r="C60" s="120"/>
      <c r="D60" s="128"/>
      <c r="E60" s="122"/>
      <c r="F60" s="162"/>
      <c r="G60" s="71"/>
      <c r="H60" s="73"/>
    </row>
    <row r="61" spans="1:8">
      <c r="A61" s="76" t="s">
        <v>137</v>
      </c>
      <c r="B61" s="77" t="s">
        <v>138</v>
      </c>
      <c r="C61" s="118">
        <v>0</v>
      </c>
      <c r="D61" s="123">
        <v>0</v>
      </c>
      <c r="E61" s="123">
        <v>0</v>
      </c>
      <c r="F61" s="90">
        <v>0</v>
      </c>
      <c r="G61" s="73"/>
      <c r="H61" s="73"/>
    </row>
    <row r="62" spans="1:8">
      <c r="A62" s="74" t="s">
        <v>339</v>
      </c>
      <c r="B62" s="75" t="s">
        <v>340</v>
      </c>
      <c r="C62" s="118">
        <v>0</v>
      </c>
      <c r="D62" s="123">
        <v>0</v>
      </c>
      <c r="E62" s="123">
        <v>0</v>
      </c>
      <c r="F62" s="118">
        <v>0</v>
      </c>
      <c r="G62" s="73"/>
      <c r="H62" s="73"/>
    </row>
    <row r="63" spans="1:8" ht="25.5">
      <c r="A63" s="26" t="s">
        <v>341</v>
      </c>
      <c r="B63" s="25" t="s">
        <v>342</v>
      </c>
      <c r="C63" s="120"/>
      <c r="D63" s="128"/>
      <c r="E63" s="128"/>
      <c r="F63" s="120"/>
      <c r="G63" s="70"/>
      <c r="H63" s="73"/>
    </row>
    <row r="64" spans="1:8" ht="25.5">
      <c r="A64" s="74" t="s">
        <v>139</v>
      </c>
      <c r="B64" s="75" t="s">
        <v>140</v>
      </c>
      <c r="C64" s="118">
        <v>0</v>
      </c>
      <c r="D64" s="123">
        <v>0</v>
      </c>
      <c r="E64" s="123">
        <v>0</v>
      </c>
      <c r="F64" s="118">
        <v>0</v>
      </c>
      <c r="G64" s="73"/>
      <c r="H64" s="73"/>
    </row>
    <row r="65" spans="1:8" ht="25.5">
      <c r="A65" s="26" t="s">
        <v>343</v>
      </c>
      <c r="B65" s="25" t="s">
        <v>344</v>
      </c>
      <c r="C65" s="120"/>
      <c r="D65" s="128"/>
      <c r="E65" s="128"/>
      <c r="F65" s="120"/>
      <c r="G65" s="70"/>
      <c r="H65" s="73"/>
    </row>
    <row r="66" spans="1:8">
      <c r="A66" s="26" t="s">
        <v>141</v>
      </c>
      <c r="B66" s="25" t="s">
        <v>142</v>
      </c>
      <c r="C66" s="120"/>
      <c r="D66" s="128"/>
      <c r="E66" s="122"/>
      <c r="F66" s="120"/>
      <c r="G66" s="71"/>
      <c r="H66" s="73"/>
    </row>
    <row r="67" spans="1:8" ht="25.5">
      <c r="A67" s="74" t="s">
        <v>143</v>
      </c>
      <c r="B67" s="75" t="s">
        <v>144</v>
      </c>
      <c r="C67" s="118">
        <v>0</v>
      </c>
      <c r="D67" s="123">
        <v>0</v>
      </c>
      <c r="E67" s="123">
        <v>0</v>
      </c>
      <c r="F67" s="118">
        <v>0</v>
      </c>
      <c r="G67" s="73"/>
      <c r="H67" s="73"/>
    </row>
    <row r="68" spans="1:8" ht="25.5">
      <c r="A68" s="26" t="s">
        <v>145</v>
      </c>
      <c r="B68" s="25" t="s">
        <v>144</v>
      </c>
      <c r="C68" s="120"/>
      <c r="D68" s="128"/>
      <c r="E68" s="120"/>
      <c r="F68" s="120"/>
      <c r="G68" s="71"/>
      <c r="H68" s="73"/>
    </row>
    <row r="69" spans="1:8">
      <c r="A69" s="163">
        <v>36</v>
      </c>
      <c r="B69" s="75"/>
      <c r="C69" s="118">
        <f>+C70+C72</f>
        <v>11144.67</v>
      </c>
      <c r="D69" s="123">
        <f>+D70+D72</f>
        <v>33000</v>
      </c>
      <c r="E69" s="118"/>
      <c r="F69" s="118">
        <f>+F70+F72</f>
        <v>22143.58</v>
      </c>
      <c r="G69" s="73"/>
      <c r="H69" s="73"/>
    </row>
    <row r="70" spans="1:8">
      <c r="A70" s="74" t="s">
        <v>146</v>
      </c>
      <c r="B70" s="75" t="s">
        <v>147</v>
      </c>
      <c r="C70" s="118">
        <v>0</v>
      </c>
      <c r="D70" s="123">
        <v>0</v>
      </c>
      <c r="E70" s="123">
        <v>0</v>
      </c>
      <c r="F70" s="118">
        <v>0</v>
      </c>
      <c r="G70" s="73"/>
      <c r="H70" s="73"/>
    </row>
    <row r="71" spans="1:8">
      <c r="A71" s="26" t="s">
        <v>148</v>
      </c>
      <c r="B71" s="25" t="s">
        <v>149</v>
      </c>
      <c r="C71" s="120"/>
      <c r="D71" s="128"/>
      <c r="E71" s="128"/>
      <c r="F71" s="120"/>
      <c r="G71" s="71"/>
      <c r="H71" s="73"/>
    </row>
    <row r="72" spans="1:8">
      <c r="A72" s="74" t="s">
        <v>150</v>
      </c>
      <c r="B72" s="75" t="s">
        <v>151</v>
      </c>
      <c r="C72" s="118">
        <v>11144.67</v>
      </c>
      <c r="D72" s="123">
        <f>+D73</f>
        <v>33000</v>
      </c>
      <c r="E72" s="123">
        <v>36000</v>
      </c>
      <c r="F72" s="118">
        <f>+F73+F75</f>
        <v>22143.58</v>
      </c>
      <c r="G72" s="73">
        <f>+F72/C72*100</f>
        <v>198.69211021950403</v>
      </c>
      <c r="H72" s="73">
        <f t="shared" ref="H72" si="6">+F72/D72*100</f>
        <v>67.101757575757574</v>
      </c>
    </row>
    <row r="73" spans="1:8" ht="25.5">
      <c r="A73" s="26" t="s">
        <v>152</v>
      </c>
      <c r="B73" s="25" t="s">
        <v>153</v>
      </c>
      <c r="C73" s="120">
        <v>11144.67</v>
      </c>
      <c r="D73" s="128">
        <f>7000+26000</f>
        <v>33000</v>
      </c>
      <c r="E73" s="128">
        <v>36000</v>
      </c>
      <c r="F73" s="120">
        <v>19901.47</v>
      </c>
      <c r="G73" s="71"/>
      <c r="H73" s="73"/>
    </row>
    <row r="74" spans="1:8" ht="25.5">
      <c r="A74" s="26" t="s">
        <v>154</v>
      </c>
      <c r="B74" s="25" t="s">
        <v>155</v>
      </c>
      <c r="C74" s="120"/>
      <c r="D74" s="128"/>
      <c r="E74" s="128"/>
      <c r="F74" s="120"/>
      <c r="G74" s="71"/>
      <c r="H74" s="73"/>
    </row>
    <row r="75" spans="1:8" ht="25.5">
      <c r="A75" s="26" t="s">
        <v>345</v>
      </c>
      <c r="B75" s="25" t="s">
        <v>242</v>
      </c>
      <c r="C75" s="120"/>
      <c r="D75" s="128"/>
      <c r="E75" s="128"/>
      <c r="F75" s="120">
        <v>2242.11</v>
      </c>
      <c r="G75" s="71"/>
      <c r="H75" s="73"/>
    </row>
    <row r="76" spans="1:8" ht="25.5">
      <c r="A76" s="26" t="s">
        <v>156</v>
      </c>
      <c r="B76" s="25" t="s">
        <v>157</v>
      </c>
      <c r="C76" s="120"/>
      <c r="D76" s="128"/>
      <c r="E76" s="120"/>
      <c r="F76" s="120"/>
      <c r="G76" s="71"/>
      <c r="H76" s="73"/>
    </row>
    <row r="77" spans="1:8" ht="25.5">
      <c r="A77" s="76" t="s">
        <v>158</v>
      </c>
      <c r="B77" s="77" t="s">
        <v>159</v>
      </c>
      <c r="C77" s="118">
        <v>0</v>
      </c>
      <c r="D77" s="123">
        <f>+D78+D81</f>
        <v>2300</v>
      </c>
      <c r="E77" s="118">
        <v>2300</v>
      </c>
      <c r="F77" s="118">
        <f>+F78+F81</f>
        <v>0</v>
      </c>
      <c r="G77" s="73">
        <v>0</v>
      </c>
      <c r="H77" s="73">
        <f t="shared" ref="H77" si="7">+F77/D77*100</f>
        <v>0</v>
      </c>
    </row>
    <row r="78" spans="1:8">
      <c r="A78" s="74" t="s">
        <v>346</v>
      </c>
      <c r="B78" s="75" t="s">
        <v>347</v>
      </c>
      <c r="C78" s="118">
        <v>0</v>
      </c>
      <c r="D78" s="123">
        <f>+D79</f>
        <v>0</v>
      </c>
      <c r="E78" s="123"/>
      <c r="F78" s="123">
        <f>+F79</f>
        <v>0</v>
      </c>
      <c r="G78" s="73"/>
      <c r="H78" s="73"/>
    </row>
    <row r="79" spans="1:8" ht="25.5">
      <c r="A79" s="26" t="s">
        <v>348</v>
      </c>
      <c r="B79" s="25" t="s">
        <v>349</v>
      </c>
      <c r="C79" s="120"/>
      <c r="D79" s="128"/>
      <c r="E79" s="128"/>
      <c r="F79" s="128"/>
      <c r="G79" s="71"/>
      <c r="H79" s="73"/>
    </row>
    <row r="80" spans="1:8" ht="25.5">
      <c r="A80" s="26" t="s">
        <v>350</v>
      </c>
      <c r="B80" s="25" t="s">
        <v>351</v>
      </c>
      <c r="C80" s="120"/>
      <c r="D80" s="128"/>
      <c r="E80" s="128"/>
      <c r="F80" s="128"/>
      <c r="G80" s="71"/>
      <c r="H80" s="73"/>
    </row>
    <row r="81" spans="1:8">
      <c r="A81" s="74" t="s">
        <v>160</v>
      </c>
      <c r="B81" s="75" t="s">
        <v>161</v>
      </c>
      <c r="C81" s="118">
        <v>0</v>
      </c>
      <c r="D81" s="123">
        <f>+D82</f>
        <v>2300</v>
      </c>
      <c r="E81" s="123">
        <v>2300</v>
      </c>
      <c r="F81" s="123">
        <f>+F82</f>
        <v>0</v>
      </c>
      <c r="G81" s="73">
        <v>0</v>
      </c>
      <c r="H81" s="73">
        <f t="shared" ref="H81" si="8">+F81/D81*100</f>
        <v>0</v>
      </c>
    </row>
    <row r="82" spans="1:8">
      <c r="A82" s="26" t="s">
        <v>162</v>
      </c>
      <c r="B82" s="25" t="s">
        <v>163</v>
      </c>
      <c r="C82" s="120"/>
      <c r="D82" s="128">
        <v>2300</v>
      </c>
      <c r="E82" s="128">
        <v>2300</v>
      </c>
      <c r="F82" s="128">
        <v>0</v>
      </c>
      <c r="G82" s="71"/>
      <c r="H82" s="73"/>
    </row>
    <row r="83" spans="1:8">
      <c r="A83" s="26" t="s">
        <v>352</v>
      </c>
      <c r="B83" s="25" t="s">
        <v>353</v>
      </c>
      <c r="C83" s="120"/>
      <c r="D83" s="128"/>
      <c r="E83" s="128"/>
      <c r="F83" s="128"/>
      <c r="G83" s="71"/>
      <c r="H83" s="73"/>
    </row>
    <row r="84" spans="1:8">
      <c r="A84" s="26" t="s">
        <v>354</v>
      </c>
      <c r="B84" s="25" t="s">
        <v>355</v>
      </c>
      <c r="C84" s="120"/>
      <c r="D84" s="128"/>
      <c r="E84" s="128"/>
      <c r="F84" s="128"/>
      <c r="G84" s="71"/>
      <c r="H84" s="73"/>
    </row>
    <row r="85" spans="1:8">
      <c r="A85" s="76" t="s">
        <v>164</v>
      </c>
      <c r="B85" s="77" t="s">
        <v>165</v>
      </c>
      <c r="C85" s="118">
        <v>0</v>
      </c>
      <c r="D85" s="123">
        <f>+D86+D90+D94</f>
        <v>2500</v>
      </c>
      <c r="E85" s="123">
        <v>2000</v>
      </c>
      <c r="F85" s="123">
        <f>+F86+F90+F94</f>
        <v>0</v>
      </c>
      <c r="G85" s="73"/>
      <c r="H85" s="73"/>
    </row>
    <row r="86" spans="1:8">
      <c r="A86" s="74" t="s">
        <v>166</v>
      </c>
      <c r="B86" s="75" t="s">
        <v>167</v>
      </c>
      <c r="C86" s="118">
        <v>0</v>
      </c>
      <c r="D86" s="123">
        <f>+D87+D88+D89</f>
        <v>2500</v>
      </c>
      <c r="E86" s="123">
        <v>2000</v>
      </c>
      <c r="F86" s="123">
        <f>+F87+F88+F89</f>
        <v>0</v>
      </c>
      <c r="G86" s="73"/>
      <c r="H86" s="73"/>
    </row>
    <row r="87" spans="1:8">
      <c r="A87" s="26" t="s">
        <v>168</v>
      </c>
      <c r="B87" s="25" t="s">
        <v>169</v>
      </c>
      <c r="C87" s="120"/>
      <c r="D87" s="128">
        <v>500</v>
      </c>
      <c r="E87" s="128"/>
      <c r="F87" s="128"/>
      <c r="G87" s="71"/>
      <c r="H87" s="73"/>
    </row>
    <row r="88" spans="1:8">
      <c r="A88" s="26" t="s">
        <v>356</v>
      </c>
      <c r="B88" s="25" t="s">
        <v>357</v>
      </c>
      <c r="C88" s="120"/>
      <c r="D88" s="128">
        <v>2000</v>
      </c>
      <c r="E88" s="128">
        <v>2000</v>
      </c>
      <c r="F88" s="128">
        <v>0</v>
      </c>
      <c r="G88" s="71"/>
      <c r="H88" s="73"/>
    </row>
    <row r="89" spans="1:8">
      <c r="A89" s="26" t="s">
        <v>170</v>
      </c>
      <c r="B89" s="25" t="s">
        <v>171</v>
      </c>
      <c r="C89" s="120"/>
      <c r="D89" s="128"/>
      <c r="E89" s="120"/>
      <c r="F89" s="120"/>
      <c r="G89" s="71"/>
      <c r="H89" s="73"/>
    </row>
    <row r="90" spans="1:8">
      <c r="A90" s="74" t="s">
        <v>172</v>
      </c>
      <c r="B90" s="75" t="s">
        <v>173</v>
      </c>
      <c r="C90" s="118">
        <v>0</v>
      </c>
      <c r="D90" s="123">
        <v>0</v>
      </c>
      <c r="E90" s="123">
        <v>0</v>
      </c>
      <c r="F90" s="123">
        <v>0</v>
      </c>
      <c r="G90" s="73"/>
      <c r="H90" s="73"/>
    </row>
    <row r="91" spans="1:8">
      <c r="A91" s="26" t="s">
        <v>174</v>
      </c>
      <c r="B91" s="25" t="s">
        <v>175</v>
      </c>
      <c r="C91" s="120"/>
      <c r="D91" s="128"/>
      <c r="E91" s="120"/>
      <c r="F91" s="120"/>
      <c r="G91" s="71"/>
      <c r="H91" s="73"/>
    </row>
    <row r="92" spans="1:8">
      <c r="A92" s="26" t="s">
        <v>358</v>
      </c>
      <c r="B92" s="25" t="s">
        <v>359</v>
      </c>
      <c r="C92" s="120"/>
      <c r="D92" s="128"/>
      <c r="E92" s="120"/>
      <c r="F92" s="120"/>
      <c r="G92" s="71"/>
      <c r="H92" s="73"/>
    </row>
    <row r="93" spans="1:8">
      <c r="A93" s="26" t="s">
        <v>176</v>
      </c>
      <c r="B93" s="25" t="s">
        <v>177</v>
      </c>
      <c r="C93" s="120"/>
      <c r="D93" s="128"/>
      <c r="E93" s="120"/>
      <c r="F93" s="120"/>
      <c r="G93" s="71"/>
      <c r="H93" s="73"/>
    </row>
    <row r="94" spans="1:8">
      <c r="A94" s="74" t="s">
        <v>178</v>
      </c>
      <c r="B94" s="75" t="s">
        <v>179</v>
      </c>
      <c r="C94" s="118">
        <v>0</v>
      </c>
      <c r="D94" s="123">
        <v>0</v>
      </c>
      <c r="E94" s="123">
        <v>0</v>
      </c>
      <c r="F94" s="123">
        <v>0</v>
      </c>
      <c r="G94" s="73"/>
      <c r="H94" s="73"/>
    </row>
    <row r="95" spans="1:8">
      <c r="A95" s="26" t="s">
        <v>360</v>
      </c>
      <c r="B95" s="25" t="s">
        <v>361</v>
      </c>
      <c r="C95" s="120"/>
      <c r="D95" s="128"/>
      <c r="E95" s="120"/>
      <c r="F95" s="120"/>
      <c r="G95" s="71"/>
      <c r="H95" s="73"/>
    </row>
    <row r="96" spans="1:8">
      <c r="A96" s="26" t="s">
        <v>362</v>
      </c>
      <c r="B96" s="25" t="s">
        <v>363</v>
      </c>
      <c r="C96" s="120"/>
      <c r="D96" s="128"/>
      <c r="E96" s="120"/>
      <c r="F96" s="120"/>
      <c r="G96" s="71"/>
      <c r="H96" s="73"/>
    </row>
    <row r="97" spans="1:8">
      <c r="A97" s="26" t="s">
        <v>364</v>
      </c>
      <c r="B97" s="25" t="s">
        <v>365</v>
      </c>
      <c r="C97" s="120"/>
      <c r="D97" s="128"/>
      <c r="E97" s="120"/>
      <c r="F97" s="120"/>
      <c r="G97" s="71"/>
      <c r="H97" s="73"/>
    </row>
    <row r="98" spans="1:8">
      <c r="A98" s="26" t="s">
        <v>180</v>
      </c>
      <c r="B98" s="25" t="s">
        <v>181</v>
      </c>
      <c r="C98" s="120"/>
      <c r="D98" s="128"/>
      <c r="E98" s="120"/>
      <c r="F98" s="120"/>
      <c r="G98" s="71"/>
      <c r="H98" s="73"/>
    </row>
    <row r="99" spans="1:8">
      <c r="A99" s="26" t="s">
        <v>366</v>
      </c>
      <c r="B99" s="25" t="s">
        <v>283</v>
      </c>
      <c r="C99" s="120"/>
      <c r="D99" s="128"/>
      <c r="E99" s="120"/>
      <c r="F99" s="120"/>
      <c r="G99" s="71"/>
      <c r="H99" s="73"/>
    </row>
    <row r="100" spans="1:8" ht="22.5" customHeight="1">
      <c r="A100" s="83" t="s">
        <v>51</v>
      </c>
      <c r="B100" s="84" t="s">
        <v>182</v>
      </c>
      <c r="C100" s="85">
        <v>14826.289999999999</v>
      </c>
      <c r="D100" s="86">
        <f>+D101+D108+D135+D138+D141+0</f>
        <v>34000</v>
      </c>
      <c r="E100" s="86">
        <v>39200</v>
      </c>
      <c r="F100" s="95">
        <f>+F101+F108+F135+F138+F141+0</f>
        <v>17348.02</v>
      </c>
      <c r="G100" s="87">
        <f>+F100/C100*100</f>
        <v>117.00850313868136</v>
      </c>
      <c r="H100" s="87">
        <f>+F100/E100*100</f>
        <v>44.25515306122449</v>
      </c>
    </row>
    <row r="101" spans="1:8">
      <c r="A101" s="76" t="s">
        <v>52</v>
      </c>
      <c r="B101" s="77" t="s">
        <v>183</v>
      </c>
      <c r="C101" s="118">
        <v>0</v>
      </c>
      <c r="D101" s="123">
        <v>0</v>
      </c>
      <c r="E101" s="123">
        <v>0</v>
      </c>
      <c r="F101" s="90">
        <v>0</v>
      </c>
      <c r="G101" s="73"/>
      <c r="H101" s="73"/>
    </row>
    <row r="102" spans="1:8">
      <c r="A102" s="74" t="s">
        <v>367</v>
      </c>
      <c r="B102" s="75" t="s">
        <v>368</v>
      </c>
      <c r="C102" s="118">
        <v>0</v>
      </c>
      <c r="D102" s="123">
        <v>0</v>
      </c>
      <c r="E102" s="123">
        <v>0</v>
      </c>
      <c r="F102" s="90">
        <v>0</v>
      </c>
      <c r="G102" s="73"/>
      <c r="H102" s="73"/>
    </row>
    <row r="103" spans="1:8">
      <c r="A103" s="26" t="s">
        <v>369</v>
      </c>
      <c r="B103" s="25" t="s">
        <v>294</v>
      </c>
      <c r="C103" s="120"/>
      <c r="D103" s="128"/>
      <c r="E103" s="120"/>
      <c r="F103" s="162"/>
      <c r="G103" s="71"/>
      <c r="H103" s="73"/>
    </row>
    <row r="104" spans="1:8">
      <c r="A104" s="74" t="s">
        <v>184</v>
      </c>
      <c r="B104" s="75" t="s">
        <v>185</v>
      </c>
      <c r="C104" s="118">
        <v>0</v>
      </c>
      <c r="D104" s="123">
        <v>0</v>
      </c>
      <c r="E104" s="123">
        <v>0</v>
      </c>
      <c r="F104" s="90">
        <v>0</v>
      </c>
      <c r="G104" s="73"/>
      <c r="H104" s="73"/>
    </row>
    <row r="105" spans="1:8">
      <c r="A105" s="26" t="s">
        <v>186</v>
      </c>
      <c r="B105" s="25" t="s">
        <v>187</v>
      </c>
      <c r="C105" s="120"/>
      <c r="D105" s="128"/>
      <c r="E105" s="129"/>
      <c r="F105" s="162"/>
      <c r="G105" s="71"/>
      <c r="H105" s="73"/>
    </row>
    <row r="106" spans="1:8">
      <c r="A106" s="26" t="s">
        <v>370</v>
      </c>
      <c r="B106" s="25" t="s">
        <v>298</v>
      </c>
      <c r="C106" s="120"/>
      <c r="D106" s="128"/>
      <c r="E106" s="129"/>
      <c r="F106" s="162"/>
      <c r="G106" s="71"/>
      <c r="H106" s="73"/>
    </row>
    <row r="107" spans="1:8">
      <c r="A107" s="26" t="s">
        <v>371</v>
      </c>
      <c r="B107" s="25" t="s">
        <v>372</v>
      </c>
      <c r="C107" s="120"/>
      <c r="D107" s="128"/>
      <c r="E107" s="120"/>
      <c r="F107" s="162"/>
      <c r="G107" s="71"/>
      <c r="H107" s="73"/>
    </row>
    <row r="108" spans="1:8">
      <c r="A108" s="76" t="s">
        <v>188</v>
      </c>
      <c r="B108" s="77" t="s">
        <v>189</v>
      </c>
      <c r="C108" s="118">
        <v>14826.289999999999</v>
      </c>
      <c r="D108" s="123">
        <f>+D109+D113+D121+D124+D128+D131</f>
        <v>34000</v>
      </c>
      <c r="E108" s="123">
        <v>39200</v>
      </c>
      <c r="F108" s="90">
        <f>+F109+F113+F121+F124+F128+F131</f>
        <v>17348.02</v>
      </c>
      <c r="G108" s="73">
        <f>+F108/C108*100</f>
        <v>117.00850313868136</v>
      </c>
      <c r="H108" s="73">
        <f t="shared" ref="H108" si="9">+F108/D108*100</f>
        <v>51.023588235294113</v>
      </c>
    </row>
    <row r="109" spans="1:8">
      <c r="A109" s="74" t="s">
        <v>190</v>
      </c>
      <c r="B109" s="75" t="s">
        <v>191</v>
      </c>
      <c r="C109" s="118">
        <v>0</v>
      </c>
      <c r="D109" s="123">
        <v>0</v>
      </c>
      <c r="E109" s="118">
        <v>0</v>
      </c>
      <c r="F109" s="90">
        <v>0</v>
      </c>
      <c r="G109" s="73"/>
      <c r="H109" s="73"/>
    </row>
    <row r="110" spans="1:8">
      <c r="A110" s="26" t="s">
        <v>373</v>
      </c>
      <c r="B110" s="25" t="s">
        <v>304</v>
      </c>
      <c r="C110" s="120"/>
      <c r="D110" s="128"/>
      <c r="E110" s="120"/>
      <c r="F110" s="162"/>
      <c r="G110" s="71"/>
      <c r="H110" s="73"/>
    </row>
    <row r="111" spans="1:8">
      <c r="A111" s="26" t="s">
        <v>192</v>
      </c>
      <c r="B111" s="25" t="s">
        <v>193</v>
      </c>
      <c r="C111" s="120"/>
      <c r="D111" s="128"/>
      <c r="E111" s="120"/>
      <c r="F111" s="162"/>
      <c r="G111" s="71"/>
      <c r="H111" s="73"/>
    </row>
    <row r="112" spans="1:8">
      <c r="A112" s="26" t="s">
        <v>374</v>
      </c>
      <c r="B112" s="25" t="s">
        <v>375</v>
      </c>
      <c r="C112" s="120"/>
      <c r="D112" s="128"/>
      <c r="E112" s="120"/>
      <c r="F112" s="162"/>
      <c r="G112" s="71"/>
      <c r="H112" s="73"/>
    </row>
    <row r="113" spans="1:8">
      <c r="A113" s="74" t="s">
        <v>194</v>
      </c>
      <c r="B113" s="75" t="s">
        <v>195</v>
      </c>
      <c r="C113" s="118">
        <v>14007.82</v>
      </c>
      <c r="D113" s="123">
        <f>SUM(D114:D120)</f>
        <v>18000</v>
      </c>
      <c r="E113" s="123">
        <v>27200</v>
      </c>
      <c r="F113" s="90">
        <f>SUM(F114:F120)</f>
        <v>14757.45</v>
      </c>
      <c r="G113" s="73">
        <f>+F113/C113*100</f>
        <v>105.35151079896801</v>
      </c>
      <c r="H113" s="73">
        <f t="shared" ref="H113" si="10">+F113/D113*100</f>
        <v>81.985833333333332</v>
      </c>
    </row>
    <row r="114" spans="1:8">
      <c r="A114" s="26" t="s">
        <v>196</v>
      </c>
      <c r="B114" s="25" t="s">
        <v>197</v>
      </c>
      <c r="C114" s="120">
        <v>9507.44</v>
      </c>
      <c r="D114" s="128">
        <f>5000+5000</f>
        <v>10000</v>
      </c>
      <c r="E114" s="128"/>
      <c r="F114" s="162">
        <f>6563.06+385.27+3378.53</f>
        <v>10326.86</v>
      </c>
      <c r="G114" s="71"/>
      <c r="H114" s="73"/>
    </row>
    <row r="115" spans="1:8">
      <c r="A115" s="26" t="s">
        <v>376</v>
      </c>
      <c r="B115" s="25" t="s">
        <v>377</v>
      </c>
      <c r="C115" s="120">
        <v>2220</v>
      </c>
      <c r="D115" s="128">
        <v>3000</v>
      </c>
      <c r="E115" s="128"/>
      <c r="F115" s="162"/>
      <c r="G115" s="71"/>
      <c r="H115" s="73"/>
    </row>
    <row r="116" spans="1:8">
      <c r="A116" s="26" t="s">
        <v>378</v>
      </c>
      <c r="B116" s="25" t="s">
        <v>379</v>
      </c>
      <c r="C116" s="120"/>
      <c r="D116" s="128"/>
      <c r="E116" s="128"/>
      <c r="F116" s="162"/>
      <c r="G116" s="71"/>
      <c r="H116" s="73"/>
    </row>
    <row r="117" spans="1:8">
      <c r="A117" s="26" t="s">
        <v>198</v>
      </c>
      <c r="B117" s="25" t="s">
        <v>199</v>
      </c>
      <c r="C117" s="120"/>
      <c r="D117" s="128"/>
      <c r="E117" s="128"/>
      <c r="F117" s="162"/>
      <c r="G117" s="71"/>
      <c r="H117" s="73"/>
    </row>
    <row r="118" spans="1:8">
      <c r="A118" s="26" t="s">
        <v>380</v>
      </c>
      <c r="B118" s="25" t="s">
        <v>381</v>
      </c>
      <c r="C118" s="120"/>
      <c r="D118" s="128"/>
      <c r="E118" s="128"/>
      <c r="F118" s="162"/>
      <c r="G118" s="71"/>
      <c r="H118" s="73"/>
    </row>
    <row r="119" spans="1:8">
      <c r="A119" s="26" t="s">
        <v>382</v>
      </c>
      <c r="B119" s="25" t="s">
        <v>310</v>
      </c>
      <c r="C119" s="120"/>
      <c r="D119" s="128"/>
      <c r="E119" s="128"/>
      <c r="F119" s="162"/>
      <c r="G119" s="71"/>
      <c r="H119" s="73"/>
    </row>
    <row r="120" spans="1:8">
      <c r="A120" s="26" t="s">
        <v>383</v>
      </c>
      <c r="B120" s="25" t="s">
        <v>312</v>
      </c>
      <c r="C120" s="120">
        <v>2280.38</v>
      </c>
      <c r="D120" s="128">
        <f>3000+2000</f>
        <v>5000</v>
      </c>
      <c r="E120" s="128">
        <v>11000</v>
      </c>
      <c r="F120" s="162">
        <v>4430.59</v>
      </c>
      <c r="G120" s="71"/>
      <c r="H120" s="73"/>
    </row>
    <row r="121" spans="1:8">
      <c r="A121" s="74" t="s">
        <v>384</v>
      </c>
      <c r="B121" s="75" t="s">
        <v>385</v>
      </c>
      <c r="C121" s="118">
        <v>0</v>
      </c>
      <c r="D121" s="123">
        <v>0</v>
      </c>
      <c r="E121" s="123">
        <v>0</v>
      </c>
      <c r="F121" s="90">
        <v>0</v>
      </c>
      <c r="G121" s="73">
        <v>0</v>
      </c>
      <c r="H121" s="73"/>
    </row>
    <row r="122" spans="1:8">
      <c r="A122" s="26" t="s">
        <v>386</v>
      </c>
      <c r="B122" s="25" t="s">
        <v>316</v>
      </c>
      <c r="C122" s="120"/>
      <c r="D122" s="128"/>
      <c r="E122" s="128"/>
      <c r="F122" s="162"/>
      <c r="G122" s="71"/>
      <c r="H122" s="73"/>
    </row>
    <row r="123" spans="1:8">
      <c r="A123" s="26" t="s">
        <v>387</v>
      </c>
      <c r="B123" s="25" t="s">
        <v>318</v>
      </c>
      <c r="C123" s="120"/>
      <c r="D123" s="128"/>
      <c r="E123" s="128"/>
      <c r="F123" s="162"/>
      <c r="G123" s="71"/>
      <c r="H123" s="73"/>
    </row>
    <row r="124" spans="1:8">
      <c r="A124" s="74" t="s">
        <v>388</v>
      </c>
      <c r="B124" s="75" t="s">
        <v>389</v>
      </c>
      <c r="C124" s="118">
        <v>818.47</v>
      </c>
      <c r="D124" s="123">
        <f>+D125</f>
        <v>16000</v>
      </c>
      <c r="E124" s="123">
        <v>12000</v>
      </c>
      <c r="F124" s="90">
        <f>+F125</f>
        <v>2590.5699999999997</v>
      </c>
      <c r="G124" s="73">
        <f>+F124/C124*100</f>
        <v>316.51373904969023</v>
      </c>
      <c r="H124" s="73">
        <f t="shared" ref="H124" si="11">+F124/D124*100</f>
        <v>16.191062499999997</v>
      </c>
    </row>
    <row r="125" spans="1:8">
      <c r="A125" s="26" t="s">
        <v>390</v>
      </c>
      <c r="B125" s="25" t="s">
        <v>391</v>
      </c>
      <c r="C125" s="120">
        <v>818.47</v>
      </c>
      <c r="D125" s="128">
        <v>16000</v>
      </c>
      <c r="E125" s="128">
        <v>12000</v>
      </c>
      <c r="F125" s="162">
        <f>2484.39+106.18</f>
        <v>2590.5699999999997</v>
      </c>
      <c r="G125" s="71"/>
      <c r="H125" s="73"/>
    </row>
    <row r="126" spans="1:8">
      <c r="A126" s="26" t="s">
        <v>392</v>
      </c>
      <c r="B126" s="25" t="s">
        <v>393</v>
      </c>
      <c r="C126" s="120"/>
      <c r="D126" s="128"/>
      <c r="E126" s="128"/>
      <c r="F126" s="162"/>
      <c r="G126" s="71"/>
      <c r="H126" s="73"/>
    </row>
    <row r="127" spans="1:8">
      <c r="A127" s="26" t="s">
        <v>394</v>
      </c>
      <c r="B127" s="25" t="s">
        <v>395</v>
      </c>
      <c r="C127" s="120"/>
      <c r="D127" s="128"/>
      <c r="E127" s="128"/>
      <c r="F127" s="162"/>
      <c r="G127" s="71"/>
      <c r="H127" s="73"/>
    </row>
    <row r="128" spans="1:8">
      <c r="A128" s="74" t="s">
        <v>396</v>
      </c>
      <c r="B128" s="75" t="s">
        <v>397</v>
      </c>
      <c r="C128" s="118">
        <v>0</v>
      </c>
      <c r="D128" s="123">
        <v>0</v>
      </c>
      <c r="E128" s="123">
        <v>0</v>
      </c>
      <c r="F128" s="90">
        <v>0</v>
      </c>
      <c r="G128" s="73"/>
      <c r="H128" s="73"/>
    </row>
    <row r="129" spans="1:8">
      <c r="A129" s="26" t="s">
        <v>398</v>
      </c>
      <c r="B129" s="25" t="s">
        <v>399</v>
      </c>
      <c r="C129" s="120"/>
      <c r="D129" s="128"/>
      <c r="E129" s="120"/>
      <c r="F129" s="162"/>
      <c r="G129" s="71"/>
      <c r="H129" s="73"/>
    </row>
    <row r="130" spans="1:8">
      <c r="A130" s="26" t="s">
        <v>400</v>
      </c>
      <c r="B130" s="25" t="s">
        <v>322</v>
      </c>
      <c r="C130" s="120"/>
      <c r="D130" s="128"/>
      <c r="E130" s="120"/>
      <c r="F130" s="162"/>
      <c r="G130" s="71"/>
      <c r="H130" s="73"/>
    </row>
    <row r="131" spans="1:8">
      <c r="A131" s="74" t="s">
        <v>200</v>
      </c>
      <c r="B131" s="75" t="s">
        <v>201</v>
      </c>
      <c r="C131" s="118">
        <v>0</v>
      </c>
      <c r="D131" s="123">
        <v>0</v>
      </c>
      <c r="E131" s="123">
        <v>0</v>
      </c>
      <c r="F131" s="90">
        <v>0</v>
      </c>
      <c r="G131" s="73"/>
      <c r="H131" s="73"/>
    </row>
    <row r="132" spans="1:8">
      <c r="A132" s="26" t="s">
        <v>202</v>
      </c>
      <c r="B132" s="25" t="s">
        <v>203</v>
      </c>
      <c r="C132" s="120"/>
      <c r="D132" s="128"/>
      <c r="E132" s="128"/>
      <c r="F132" s="162"/>
      <c r="G132" s="71"/>
      <c r="H132" s="73"/>
    </row>
    <row r="133" spans="1:8">
      <c r="A133" s="26" t="s">
        <v>401</v>
      </c>
      <c r="B133" s="25" t="s">
        <v>402</v>
      </c>
      <c r="C133" s="120"/>
      <c r="D133" s="128"/>
      <c r="E133" s="128"/>
      <c r="F133" s="162"/>
      <c r="G133" s="71"/>
      <c r="H133" s="73"/>
    </row>
    <row r="134" spans="1:8">
      <c r="A134" s="26" t="s">
        <v>403</v>
      </c>
      <c r="B134" s="25" t="s">
        <v>404</v>
      </c>
      <c r="C134" s="120"/>
      <c r="D134" s="128"/>
      <c r="E134" s="128"/>
      <c r="F134" s="162"/>
      <c r="G134" s="71"/>
      <c r="H134" s="73"/>
    </row>
    <row r="135" spans="1:8" ht="25.5">
      <c r="A135" s="76" t="s">
        <v>53</v>
      </c>
      <c r="B135" s="77" t="s">
        <v>405</v>
      </c>
      <c r="C135" s="118">
        <v>0</v>
      </c>
      <c r="D135" s="123">
        <v>0</v>
      </c>
      <c r="E135" s="123">
        <v>0</v>
      </c>
      <c r="F135" s="118">
        <v>0</v>
      </c>
      <c r="G135" s="73"/>
      <c r="H135" s="73"/>
    </row>
    <row r="136" spans="1:8">
      <c r="A136" s="74" t="s">
        <v>406</v>
      </c>
      <c r="B136" s="75" t="s">
        <v>407</v>
      </c>
      <c r="C136" s="118">
        <v>0</v>
      </c>
      <c r="D136" s="123">
        <v>0</v>
      </c>
      <c r="E136" s="123">
        <v>0</v>
      </c>
      <c r="F136" s="118">
        <v>0</v>
      </c>
      <c r="G136" s="73"/>
      <c r="H136" s="73"/>
    </row>
    <row r="137" spans="1:8">
      <c r="A137" s="26" t="s">
        <v>408</v>
      </c>
      <c r="B137" s="25" t="s">
        <v>409</v>
      </c>
      <c r="C137" s="120"/>
      <c r="D137" s="128"/>
      <c r="E137" s="128"/>
      <c r="F137" s="120"/>
      <c r="G137" s="71"/>
      <c r="H137" s="73"/>
    </row>
    <row r="138" spans="1:8">
      <c r="A138" s="76" t="s">
        <v>410</v>
      </c>
      <c r="B138" s="77" t="s">
        <v>411</v>
      </c>
      <c r="C138" s="118">
        <v>0</v>
      </c>
      <c r="D138" s="123">
        <v>0</v>
      </c>
      <c r="E138" s="123">
        <v>0</v>
      </c>
      <c r="F138" s="118">
        <v>0</v>
      </c>
      <c r="G138" s="73"/>
      <c r="H138" s="73"/>
    </row>
    <row r="139" spans="1:8">
      <c r="A139" s="74" t="s">
        <v>412</v>
      </c>
      <c r="B139" s="75" t="s">
        <v>413</v>
      </c>
      <c r="C139" s="118">
        <v>0</v>
      </c>
      <c r="D139" s="123">
        <v>0</v>
      </c>
      <c r="E139" s="123">
        <v>0</v>
      </c>
      <c r="F139" s="118">
        <v>0</v>
      </c>
      <c r="G139" s="73"/>
      <c r="H139" s="73"/>
    </row>
    <row r="140" spans="1:8">
      <c r="A140" s="26" t="s">
        <v>414</v>
      </c>
      <c r="B140" s="25" t="s">
        <v>415</v>
      </c>
      <c r="C140" s="120"/>
      <c r="D140" s="128"/>
      <c r="E140" s="128"/>
      <c r="F140" s="120"/>
      <c r="G140" s="71"/>
      <c r="H140" s="73"/>
    </row>
    <row r="141" spans="1:8">
      <c r="A141" s="76" t="s">
        <v>204</v>
      </c>
      <c r="B141" s="77" t="s">
        <v>205</v>
      </c>
      <c r="C141" s="118">
        <v>0</v>
      </c>
      <c r="D141" s="123">
        <v>0</v>
      </c>
      <c r="E141" s="123">
        <v>0</v>
      </c>
      <c r="F141" s="118">
        <v>0</v>
      </c>
      <c r="G141" s="73"/>
      <c r="H141" s="73"/>
    </row>
    <row r="142" spans="1:8">
      <c r="A142" s="74" t="s">
        <v>206</v>
      </c>
      <c r="B142" s="75" t="s">
        <v>207</v>
      </c>
      <c r="C142" s="118">
        <v>0</v>
      </c>
      <c r="D142" s="123">
        <v>0</v>
      </c>
      <c r="E142" s="123">
        <v>0</v>
      </c>
      <c r="F142" s="118">
        <v>0</v>
      </c>
      <c r="G142" s="73"/>
      <c r="H142" s="73"/>
    </row>
    <row r="143" spans="1:8">
      <c r="A143" s="26" t="s">
        <v>208</v>
      </c>
      <c r="B143" s="25" t="s">
        <v>207</v>
      </c>
      <c r="C143" s="120"/>
      <c r="D143" s="128"/>
      <c r="E143" s="128"/>
      <c r="F143" s="120"/>
      <c r="G143" s="71"/>
      <c r="H143" s="73"/>
    </row>
    <row r="144" spans="1:8">
      <c r="A144" s="74" t="s">
        <v>416</v>
      </c>
      <c r="B144" s="75" t="s">
        <v>417</v>
      </c>
      <c r="C144" s="118">
        <v>0</v>
      </c>
      <c r="D144" s="123">
        <v>0</v>
      </c>
      <c r="E144" s="123">
        <v>0</v>
      </c>
      <c r="F144" s="118">
        <v>0</v>
      </c>
      <c r="G144" s="73"/>
      <c r="H144" s="73"/>
    </row>
    <row r="145" spans="1:8">
      <c r="A145" s="26" t="s">
        <v>418</v>
      </c>
      <c r="B145" s="25" t="s">
        <v>417</v>
      </c>
      <c r="C145" s="120"/>
      <c r="D145" s="128"/>
      <c r="E145" s="128"/>
      <c r="F145" s="120"/>
      <c r="G145" s="71"/>
      <c r="H145" s="73"/>
    </row>
    <row r="146" spans="1:8">
      <c r="A146" s="74" t="s">
        <v>419</v>
      </c>
      <c r="B146" s="75" t="s">
        <v>420</v>
      </c>
      <c r="C146" s="118">
        <v>0</v>
      </c>
      <c r="D146" s="123">
        <v>0</v>
      </c>
      <c r="E146" s="123">
        <v>0</v>
      </c>
      <c r="F146" s="118">
        <v>0</v>
      </c>
      <c r="G146" s="73"/>
      <c r="H146" s="73"/>
    </row>
    <row r="147" spans="1:8">
      <c r="A147" s="26" t="s">
        <v>421</v>
      </c>
      <c r="B147" s="25" t="s">
        <v>420</v>
      </c>
      <c r="C147" s="120"/>
      <c r="D147" s="120"/>
      <c r="E147" s="120"/>
      <c r="F147" s="120"/>
      <c r="G147" s="71"/>
      <c r="H147" s="73"/>
    </row>
    <row r="148" spans="1:8">
      <c r="A148" s="74" t="s">
        <v>422</v>
      </c>
      <c r="B148" s="75" t="s">
        <v>423</v>
      </c>
      <c r="C148" s="118">
        <v>0</v>
      </c>
      <c r="D148" s="123">
        <v>0</v>
      </c>
      <c r="E148" s="123">
        <v>0</v>
      </c>
      <c r="F148" s="118">
        <v>0</v>
      </c>
      <c r="G148" s="73"/>
      <c r="H148" s="73"/>
    </row>
    <row r="149" spans="1:8">
      <c r="A149" s="26" t="s">
        <v>424</v>
      </c>
      <c r="B149" s="25" t="s">
        <v>423</v>
      </c>
      <c r="C149" s="120"/>
      <c r="D149" s="130"/>
      <c r="E149" s="130"/>
      <c r="F149" s="120"/>
      <c r="G149" s="71"/>
      <c r="H149" s="73"/>
    </row>
    <row r="150" spans="1:8">
      <c r="C150" s="131"/>
      <c r="D150" s="130"/>
      <c r="E150" s="130"/>
      <c r="F150" s="131"/>
      <c r="H150" s="63"/>
    </row>
    <row r="153" spans="1:8">
      <c r="A153" s="14" t="s">
        <v>443</v>
      </c>
    </row>
    <row r="154" spans="1:8">
      <c r="A154" s="14" t="s">
        <v>437</v>
      </c>
    </row>
    <row r="155" spans="1:8">
      <c r="A155" s="14" t="s">
        <v>438</v>
      </c>
    </row>
    <row r="156" spans="1:8">
      <c r="A156" s="14" t="s">
        <v>439</v>
      </c>
    </row>
    <row r="157" spans="1:8">
      <c r="A157" s="14" t="s">
        <v>440</v>
      </c>
    </row>
    <row r="158" spans="1:8">
      <c r="A158" s="14" t="s">
        <v>441</v>
      </c>
    </row>
    <row r="159" spans="1:8">
      <c r="A159" s="14" t="s">
        <v>442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6" fitToHeight="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4"/>
  <sheetViews>
    <sheetView topLeftCell="A4" zoomScale="90" zoomScaleNormal="90" workbookViewId="0">
      <selection activeCell="F23" sqref="F23"/>
    </sheetView>
  </sheetViews>
  <sheetFormatPr defaultRowHeight="12.75"/>
  <cols>
    <col min="1" max="1" width="12" style="14" customWidth="1"/>
    <col min="2" max="2" width="33.42578125" style="17" customWidth="1"/>
    <col min="3" max="3" width="16.42578125" style="18" customWidth="1"/>
    <col min="4" max="4" width="17.7109375" style="19" bestFit="1" customWidth="1"/>
    <col min="5" max="5" width="17.7109375" style="19" hidden="1" customWidth="1"/>
    <col min="6" max="6" width="17" style="18" bestFit="1" customWidth="1"/>
    <col min="7" max="8" width="12.5703125" style="18" customWidth="1"/>
    <col min="9" max="9" width="15.42578125" style="14" bestFit="1" customWidth="1"/>
    <col min="10" max="10" width="9.42578125" style="14" bestFit="1" customWidth="1"/>
    <col min="11" max="11" width="15.42578125" style="14" bestFit="1" customWidth="1"/>
    <col min="12" max="12" width="9.42578125" style="14" bestFit="1" customWidth="1"/>
    <col min="13" max="256" width="9.140625" style="14"/>
    <col min="257" max="257" width="19" style="14" customWidth="1"/>
    <col min="258" max="258" width="57.5703125" style="14" customWidth="1"/>
    <col min="259" max="259" width="16.42578125" style="14" customWidth="1"/>
    <col min="260" max="261" width="17.7109375" style="14" bestFit="1" customWidth="1"/>
    <col min="262" max="262" width="15.7109375" style="14" customWidth="1"/>
    <col min="263" max="263" width="15.7109375" style="14" bestFit="1" customWidth="1"/>
    <col min="264" max="264" width="19.7109375" style="14" customWidth="1"/>
    <col min="265" max="265" width="15.42578125" style="14" bestFit="1" customWidth="1"/>
    <col min="266" max="266" width="9.42578125" style="14" bestFit="1" customWidth="1"/>
    <col min="267" max="267" width="15.42578125" style="14" bestFit="1" customWidth="1"/>
    <col min="268" max="268" width="9.42578125" style="14" bestFit="1" customWidth="1"/>
    <col min="269" max="512" width="9.140625" style="14"/>
    <col min="513" max="513" width="19" style="14" customWidth="1"/>
    <col min="514" max="514" width="57.5703125" style="14" customWidth="1"/>
    <col min="515" max="515" width="16.42578125" style="14" customWidth="1"/>
    <col min="516" max="517" width="17.7109375" style="14" bestFit="1" customWidth="1"/>
    <col min="518" max="518" width="15.7109375" style="14" customWidth="1"/>
    <col min="519" max="519" width="15.7109375" style="14" bestFit="1" customWidth="1"/>
    <col min="520" max="520" width="19.7109375" style="14" customWidth="1"/>
    <col min="521" max="521" width="15.42578125" style="14" bestFit="1" customWidth="1"/>
    <col min="522" max="522" width="9.42578125" style="14" bestFit="1" customWidth="1"/>
    <col min="523" max="523" width="15.42578125" style="14" bestFit="1" customWidth="1"/>
    <col min="524" max="524" width="9.42578125" style="14" bestFit="1" customWidth="1"/>
    <col min="525" max="768" width="9.140625" style="14"/>
    <col min="769" max="769" width="19" style="14" customWidth="1"/>
    <col min="770" max="770" width="57.5703125" style="14" customWidth="1"/>
    <col min="771" max="771" width="16.42578125" style="14" customWidth="1"/>
    <col min="772" max="773" width="17.7109375" style="14" bestFit="1" customWidth="1"/>
    <col min="774" max="774" width="15.7109375" style="14" customWidth="1"/>
    <col min="775" max="775" width="15.7109375" style="14" bestFit="1" customWidth="1"/>
    <col min="776" max="776" width="19.7109375" style="14" customWidth="1"/>
    <col min="777" max="777" width="15.42578125" style="14" bestFit="1" customWidth="1"/>
    <col min="778" max="778" width="9.42578125" style="14" bestFit="1" customWidth="1"/>
    <col min="779" max="779" width="15.42578125" style="14" bestFit="1" customWidth="1"/>
    <col min="780" max="780" width="9.42578125" style="14" bestFit="1" customWidth="1"/>
    <col min="781" max="1024" width="9.140625" style="14"/>
    <col min="1025" max="1025" width="19" style="14" customWidth="1"/>
    <col min="1026" max="1026" width="57.5703125" style="14" customWidth="1"/>
    <col min="1027" max="1027" width="16.42578125" style="14" customWidth="1"/>
    <col min="1028" max="1029" width="17.7109375" style="14" bestFit="1" customWidth="1"/>
    <col min="1030" max="1030" width="15.7109375" style="14" customWidth="1"/>
    <col min="1031" max="1031" width="15.7109375" style="14" bestFit="1" customWidth="1"/>
    <col min="1032" max="1032" width="19.7109375" style="14" customWidth="1"/>
    <col min="1033" max="1033" width="15.42578125" style="14" bestFit="1" customWidth="1"/>
    <col min="1034" max="1034" width="9.42578125" style="14" bestFit="1" customWidth="1"/>
    <col min="1035" max="1035" width="15.42578125" style="14" bestFit="1" customWidth="1"/>
    <col min="1036" max="1036" width="9.42578125" style="14" bestFit="1" customWidth="1"/>
    <col min="1037" max="1280" width="9.140625" style="14"/>
    <col min="1281" max="1281" width="19" style="14" customWidth="1"/>
    <col min="1282" max="1282" width="57.5703125" style="14" customWidth="1"/>
    <col min="1283" max="1283" width="16.42578125" style="14" customWidth="1"/>
    <col min="1284" max="1285" width="17.7109375" style="14" bestFit="1" customWidth="1"/>
    <col min="1286" max="1286" width="15.7109375" style="14" customWidth="1"/>
    <col min="1287" max="1287" width="15.7109375" style="14" bestFit="1" customWidth="1"/>
    <col min="1288" max="1288" width="19.7109375" style="14" customWidth="1"/>
    <col min="1289" max="1289" width="15.42578125" style="14" bestFit="1" customWidth="1"/>
    <col min="1290" max="1290" width="9.42578125" style="14" bestFit="1" customWidth="1"/>
    <col min="1291" max="1291" width="15.42578125" style="14" bestFit="1" customWidth="1"/>
    <col min="1292" max="1292" width="9.42578125" style="14" bestFit="1" customWidth="1"/>
    <col min="1293" max="1536" width="9.140625" style="14"/>
    <col min="1537" max="1537" width="19" style="14" customWidth="1"/>
    <col min="1538" max="1538" width="57.5703125" style="14" customWidth="1"/>
    <col min="1539" max="1539" width="16.42578125" style="14" customWidth="1"/>
    <col min="1540" max="1541" width="17.7109375" style="14" bestFit="1" customWidth="1"/>
    <col min="1542" max="1542" width="15.7109375" style="14" customWidth="1"/>
    <col min="1543" max="1543" width="15.7109375" style="14" bestFit="1" customWidth="1"/>
    <col min="1544" max="1544" width="19.7109375" style="14" customWidth="1"/>
    <col min="1545" max="1545" width="15.42578125" style="14" bestFit="1" customWidth="1"/>
    <col min="1546" max="1546" width="9.42578125" style="14" bestFit="1" customWidth="1"/>
    <col min="1547" max="1547" width="15.42578125" style="14" bestFit="1" customWidth="1"/>
    <col min="1548" max="1548" width="9.42578125" style="14" bestFit="1" customWidth="1"/>
    <col min="1549" max="1792" width="9.140625" style="14"/>
    <col min="1793" max="1793" width="19" style="14" customWidth="1"/>
    <col min="1794" max="1794" width="57.5703125" style="14" customWidth="1"/>
    <col min="1795" max="1795" width="16.42578125" style="14" customWidth="1"/>
    <col min="1796" max="1797" width="17.7109375" style="14" bestFit="1" customWidth="1"/>
    <col min="1798" max="1798" width="15.7109375" style="14" customWidth="1"/>
    <col min="1799" max="1799" width="15.7109375" style="14" bestFit="1" customWidth="1"/>
    <col min="1800" max="1800" width="19.7109375" style="14" customWidth="1"/>
    <col min="1801" max="1801" width="15.42578125" style="14" bestFit="1" customWidth="1"/>
    <col min="1802" max="1802" width="9.42578125" style="14" bestFit="1" customWidth="1"/>
    <col min="1803" max="1803" width="15.42578125" style="14" bestFit="1" customWidth="1"/>
    <col min="1804" max="1804" width="9.42578125" style="14" bestFit="1" customWidth="1"/>
    <col min="1805" max="2048" width="9.140625" style="14"/>
    <col min="2049" max="2049" width="19" style="14" customWidth="1"/>
    <col min="2050" max="2050" width="57.5703125" style="14" customWidth="1"/>
    <col min="2051" max="2051" width="16.42578125" style="14" customWidth="1"/>
    <col min="2052" max="2053" width="17.7109375" style="14" bestFit="1" customWidth="1"/>
    <col min="2054" max="2054" width="15.7109375" style="14" customWidth="1"/>
    <col min="2055" max="2055" width="15.7109375" style="14" bestFit="1" customWidth="1"/>
    <col min="2056" max="2056" width="19.7109375" style="14" customWidth="1"/>
    <col min="2057" max="2057" width="15.42578125" style="14" bestFit="1" customWidth="1"/>
    <col min="2058" max="2058" width="9.42578125" style="14" bestFit="1" customWidth="1"/>
    <col min="2059" max="2059" width="15.42578125" style="14" bestFit="1" customWidth="1"/>
    <col min="2060" max="2060" width="9.42578125" style="14" bestFit="1" customWidth="1"/>
    <col min="2061" max="2304" width="9.140625" style="14"/>
    <col min="2305" max="2305" width="19" style="14" customWidth="1"/>
    <col min="2306" max="2306" width="57.5703125" style="14" customWidth="1"/>
    <col min="2307" max="2307" width="16.42578125" style="14" customWidth="1"/>
    <col min="2308" max="2309" width="17.7109375" style="14" bestFit="1" customWidth="1"/>
    <col min="2310" max="2310" width="15.7109375" style="14" customWidth="1"/>
    <col min="2311" max="2311" width="15.7109375" style="14" bestFit="1" customWidth="1"/>
    <col min="2312" max="2312" width="19.7109375" style="14" customWidth="1"/>
    <col min="2313" max="2313" width="15.42578125" style="14" bestFit="1" customWidth="1"/>
    <col min="2314" max="2314" width="9.42578125" style="14" bestFit="1" customWidth="1"/>
    <col min="2315" max="2315" width="15.42578125" style="14" bestFit="1" customWidth="1"/>
    <col min="2316" max="2316" width="9.42578125" style="14" bestFit="1" customWidth="1"/>
    <col min="2317" max="2560" width="9.140625" style="14"/>
    <col min="2561" max="2561" width="19" style="14" customWidth="1"/>
    <col min="2562" max="2562" width="57.5703125" style="14" customWidth="1"/>
    <col min="2563" max="2563" width="16.42578125" style="14" customWidth="1"/>
    <col min="2564" max="2565" width="17.7109375" style="14" bestFit="1" customWidth="1"/>
    <col min="2566" max="2566" width="15.7109375" style="14" customWidth="1"/>
    <col min="2567" max="2567" width="15.7109375" style="14" bestFit="1" customWidth="1"/>
    <col min="2568" max="2568" width="19.7109375" style="14" customWidth="1"/>
    <col min="2569" max="2569" width="15.42578125" style="14" bestFit="1" customWidth="1"/>
    <col min="2570" max="2570" width="9.42578125" style="14" bestFit="1" customWidth="1"/>
    <col min="2571" max="2571" width="15.42578125" style="14" bestFit="1" customWidth="1"/>
    <col min="2572" max="2572" width="9.42578125" style="14" bestFit="1" customWidth="1"/>
    <col min="2573" max="2816" width="9.140625" style="14"/>
    <col min="2817" max="2817" width="19" style="14" customWidth="1"/>
    <col min="2818" max="2818" width="57.5703125" style="14" customWidth="1"/>
    <col min="2819" max="2819" width="16.42578125" style="14" customWidth="1"/>
    <col min="2820" max="2821" width="17.7109375" style="14" bestFit="1" customWidth="1"/>
    <col min="2822" max="2822" width="15.7109375" style="14" customWidth="1"/>
    <col min="2823" max="2823" width="15.7109375" style="14" bestFit="1" customWidth="1"/>
    <col min="2824" max="2824" width="19.7109375" style="14" customWidth="1"/>
    <col min="2825" max="2825" width="15.42578125" style="14" bestFit="1" customWidth="1"/>
    <col min="2826" max="2826" width="9.42578125" style="14" bestFit="1" customWidth="1"/>
    <col min="2827" max="2827" width="15.42578125" style="14" bestFit="1" customWidth="1"/>
    <col min="2828" max="2828" width="9.42578125" style="14" bestFit="1" customWidth="1"/>
    <col min="2829" max="3072" width="9.140625" style="14"/>
    <col min="3073" max="3073" width="19" style="14" customWidth="1"/>
    <col min="3074" max="3074" width="57.5703125" style="14" customWidth="1"/>
    <col min="3075" max="3075" width="16.42578125" style="14" customWidth="1"/>
    <col min="3076" max="3077" width="17.7109375" style="14" bestFit="1" customWidth="1"/>
    <col min="3078" max="3078" width="15.7109375" style="14" customWidth="1"/>
    <col min="3079" max="3079" width="15.7109375" style="14" bestFit="1" customWidth="1"/>
    <col min="3080" max="3080" width="19.7109375" style="14" customWidth="1"/>
    <col min="3081" max="3081" width="15.42578125" style="14" bestFit="1" customWidth="1"/>
    <col min="3082" max="3082" width="9.42578125" style="14" bestFit="1" customWidth="1"/>
    <col min="3083" max="3083" width="15.42578125" style="14" bestFit="1" customWidth="1"/>
    <col min="3084" max="3084" width="9.42578125" style="14" bestFit="1" customWidth="1"/>
    <col min="3085" max="3328" width="9.140625" style="14"/>
    <col min="3329" max="3329" width="19" style="14" customWidth="1"/>
    <col min="3330" max="3330" width="57.5703125" style="14" customWidth="1"/>
    <col min="3331" max="3331" width="16.42578125" style="14" customWidth="1"/>
    <col min="3332" max="3333" width="17.7109375" style="14" bestFit="1" customWidth="1"/>
    <col min="3334" max="3334" width="15.7109375" style="14" customWidth="1"/>
    <col min="3335" max="3335" width="15.7109375" style="14" bestFit="1" customWidth="1"/>
    <col min="3336" max="3336" width="19.7109375" style="14" customWidth="1"/>
    <col min="3337" max="3337" width="15.42578125" style="14" bestFit="1" customWidth="1"/>
    <col min="3338" max="3338" width="9.42578125" style="14" bestFit="1" customWidth="1"/>
    <col min="3339" max="3339" width="15.42578125" style="14" bestFit="1" customWidth="1"/>
    <col min="3340" max="3340" width="9.42578125" style="14" bestFit="1" customWidth="1"/>
    <col min="3341" max="3584" width="9.140625" style="14"/>
    <col min="3585" max="3585" width="19" style="14" customWidth="1"/>
    <col min="3586" max="3586" width="57.5703125" style="14" customWidth="1"/>
    <col min="3587" max="3587" width="16.42578125" style="14" customWidth="1"/>
    <col min="3588" max="3589" width="17.7109375" style="14" bestFit="1" customWidth="1"/>
    <col min="3590" max="3590" width="15.7109375" style="14" customWidth="1"/>
    <col min="3591" max="3591" width="15.7109375" style="14" bestFit="1" customWidth="1"/>
    <col min="3592" max="3592" width="19.7109375" style="14" customWidth="1"/>
    <col min="3593" max="3593" width="15.42578125" style="14" bestFit="1" customWidth="1"/>
    <col min="3594" max="3594" width="9.42578125" style="14" bestFit="1" customWidth="1"/>
    <col min="3595" max="3595" width="15.42578125" style="14" bestFit="1" customWidth="1"/>
    <col min="3596" max="3596" width="9.42578125" style="14" bestFit="1" customWidth="1"/>
    <col min="3597" max="3840" width="9.140625" style="14"/>
    <col min="3841" max="3841" width="19" style="14" customWidth="1"/>
    <col min="3842" max="3842" width="57.5703125" style="14" customWidth="1"/>
    <col min="3843" max="3843" width="16.42578125" style="14" customWidth="1"/>
    <col min="3844" max="3845" width="17.7109375" style="14" bestFit="1" customWidth="1"/>
    <col min="3846" max="3846" width="15.7109375" style="14" customWidth="1"/>
    <col min="3847" max="3847" width="15.7109375" style="14" bestFit="1" customWidth="1"/>
    <col min="3848" max="3848" width="19.7109375" style="14" customWidth="1"/>
    <col min="3849" max="3849" width="15.42578125" style="14" bestFit="1" customWidth="1"/>
    <col min="3850" max="3850" width="9.42578125" style="14" bestFit="1" customWidth="1"/>
    <col min="3851" max="3851" width="15.42578125" style="14" bestFit="1" customWidth="1"/>
    <col min="3852" max="3852" width="9.42578125" style="14" bestFit="1" customWidth="1"/>
    <col min="3853" max="4096" width="9.140625" style="14"/>
    <col min="4097" max="4097" width="19" style="14" customWidth="1"/>
    <col min="4098" max="4098" width="57.5703125" style="14" customWidth="1"/>
    <col min="4099" max="4099" width="16.42578125" style="14" customWidth="1"/>
    <col min="4100" max="4101" width="17.7109375" style="14" bestFit="1" customWidth="1"/>
    <col min="4102" max="4102" width="15.7109375" style="14" customWidth="1"/>
    <col min="4103" max="4103" width="15.7109375" style="14" bestFit="1" customWidth="1"/>
    <col min="4104" max="4104" width="19.7109375" style="14" customWidth="1"/>
    <col min="4105" max="4105" width="15.42578125" style="14" bestFit="1" customWidth="1"/>
    <col min="4106" max="4106" width="9.42578125" style="14" bestFit="1" customWidth="1"/>
    <col min="4107" max="4107" width="15.42578125" style="14" bestFit="1" customWidth="1"/>
    <col min="4108" max="4108" width="9.42578125" style="14" bestFit="1" customWidth="1"/>
    <col min="4109" max="4352" width="9.140625" style="14"/>
    <col min="4353" max="4353" width="19" style="14" customWidth="1"/>
    <col min="4354" max="4354" width="57.5703125" style="14" customWidth="1"/>
    <col min="4355" max="4355" width="16.42578125" style="14" customWidth="1"/>
    <col min="4356" max="4357" width="17.7109375" style="14" bestFit="1" customWidth="1"/>
    <col min="4358" max="4358" width="15.7109375" style="14" customWidth="1"/>
    <col min="4359" max="4359" width="15.7109375" style="14" bestFit="1" customWidth="1"/>
    <col min="4360" max="4360" width="19.7109375" style="14" customWidth="1"/>
    <col min="4361" max="4361" width="15.42578125" style="14" bestFit="1" customWidth="1"/>
    <col min="4362" max="4362" width="9.42578125" style="14" bestFit="1" customWidth="1"/>
    <col min="4363" max="4363" width="15.42578125" style="14" bestFit="1" customWidth="1"/>
    <col min="4364" max="4364" width="9.42578125" style="14" bestFit="1" customWidth="1"/>
    <col min="4365" max="4608" width="9.140625" style="14"/>
    <col min="4609" max="4609" width="19" style="14" customWidth="1"/>
    <col min="4610" max="4610" width="57.5703125" style="14" customWidth="1"/>
    <col min="4611" max="4611" width="16.42578125" style="14" customWidth="1"/>
    <col min="4612" max="4613" width="17.7109375" style="14" bestFit="1" customWidth="1"/>
    <col min="4614" max="4614" width="15.7109375" style="14" customWidth="1"/>
    <col min="4615" max="4615" width="15.7109375" style="14" bestFit="1" customWidth="1"/>
    <col min="4616" max="4616" width="19.7109375" style="14" customWidth="1"/>
    <col min="4617" max="4617" width="15.42578125" style="14" bestFit="1" customWidth="1"/>
    <col min="4618" max="4618" width="9.42578125" style="14" bestFit="1" customWidth="1"/>
    <col min="4619" max="4619" width="15.42578125" style="14" bestFit="1" customWidth="1"/>
    <col min="4620" max="4620" width="9.42578125" style="14" bestFit="1" customWidth="1"/>
    <col min="4621" max="4864" width="9.140625" style="14"/>
    <col min="4865" max="4865" width="19" style="14" customWidth="1"/>
    <col min="4866" max="4866" width="57.5703125" style="14" customWidth="1"/>
    <col min="4867" max="4867" width="16.42578125" style="14" customWidth="1"/>
    <col min="4868" max="4869" width="17.7109375" style="14" bestFit="1" customWidth="1"/>
    <col min="4870" max="4870" width="15.7109375" style="14" customWidth="1"/>
    <col min="4871" max="4871" width="15.7109375" style="14" bestFit="1" customWidth="1"/>
    <col min="4872" max="4872" width="19.7109375" style="14" customWidth="1"/>
    <col min="4873" max="4873" width="15.42578125" style="14" bestFit="1" customWidth="1"/>
    <col min="4874" max="4874" width="9.42578125" style="14" bestFit="1" customWidth="1"/>
    <col min="4875" max="4875" width="15.42578125" style="14" bestFit="1" customWidth="1"/>
    <col min="4876" max="4876" width="9.42578125" style="14" bestFit="1" customWidth="1"/>
    <col min="4877" max="5120" width="9.140625" style="14"/>
    <col min="5121" max="5121" width="19" style="14" customWidth="1"/>
    <col min="5122" max="5122" width="57.5703125" style="14" customWidth="1"/>
    <col min="5123" max="5123" width="16.42578125" style="14" customWidth="1"/>
    <col min="5124" max="5125" width="17.7109375" style="14" bestFit="1" customWidth="1"/>
    <col min="5126" max="5126" width="15.7109375" style="14" customWidth="1"/>
    <col min="5127" max="5127" width="15.7109375" style="14" bestFit="1" customWidth="1"/>
    <col min="5128" max="5128" width="19.7109375" style="14" customWidth="1"/>
    <col min="5129" max="5129" width="15.42578125" style="14" bestFit="1" customWidth="1"/>
    <col min="5130" max="5130" width="9.42578125" style="14" bestFit="1" customWidth="1"/>
    <col min="5131" max="5131" width="15.42578125" style="14" bestFit="1" customWidth="1"/>
    <col min="5132" max="5132" width="9.42578125" style="14" bestFit="1" customWidth="1"/>
    <col min="5133" max="5376" width="9.140625" style="14"/>
    <col min="5377" max="5377" width="19" style="14" customWidth="1"/>
    <col min="5378" max="5378" width="57.5703125" style="14" customWidth="1"/>
    <col min="5379" max="5379" width="16.42578125" style="14" customWidth="1"/>
    <col min="5380" max="5381" width="17.7109375" style="14" bestFit="1" customWidth="1"/>
    <col min="5382" max="5382" width="15.7109375" style="14" customWidth="1"/>
    <col min="5383" max="5383" width="15.7109375" style="14" bestFit="1" customWidth="1"/>
    <col min="5384" max="5384" width="19.7109375" style="14" customWidth="1"/>
    <col min="5385" max="5385" width="15.42578125" style="14" bestFit="1" customWidth="1"/>
    <col min="5386" max="5386" width="9.42578125" style="14" bestFit="1" customWidth="1"/>
    <col min="5387" max="5387" width="15.42578125" style="14" bestFit="1" customWidth="1"/>
    <col min="5388" max="5388" width="9.42578125" style="14" bestFit="1" customWidth="1"/>
    <col min="5389" max="5632" width="9.140625" style="14"/>
    <col min="5633" max="5633" width="19" style="14" customWidth="1"/>
    <col min="5634" max="5634" width="57.5703125" style="14" customWidth="1"/>
    <col min="5635" max="5635" width="16.42578125" style="14" customWidth="1"/>
    <col min="5636" max="5637" width="17.7109375" style="14" bestFit="1" customWidth="1"/>
    <col min="5638" max="5638" width="15.7109375" style="14" customWidth="1"/>
    <col min="5639" max="5639" width="15.7109375" style="14" bestFit="1" customWidth="1"/>
    <col min="5640" max="5640" width="19.7109375" style="14" customWidth="1"/>
    <col min="5641" max="5641" width="15.42578125" style="14" bestFit="1" customWidth="1"/>
    <col min="5642" max="5642" width="9.42578125" style="14" bestFit="1" customWidth="1"/>
    <col min="5643" max="5643" width="15.42578125" style="14" bestFit="1" customWidth="1"/>
    <col min="5644" max="5644" width="9.42578125" style="14" bestFit="1" customWidth="1"/>
    <col min="5645" max="5888" width="9.140625" style="14"/>
    <col min="5889" max="5889" width="19" style="14" customWidth="1"/>
    <col min="5890" max="5890" width="57.5703125" style="14" customWidth="1"/>
    <col min="5891" max="5891" width="16.42578125" style="14" customWidth="1"/>
    <col min="5892" max="5893" width="17.7109375" style="14" bestFit="1" customWidth="1"/>
    <col min="5894" max="5894" width="15.7109375" style="14" customWidth="1"/>
    <col min="5895" max="5895" width="15.7109375" style="14" bestFit="1" customWidth="1"/>
    <col min="5896" max="5896" width="19.7109375" style="14" customWidth="1"/>
    <col min="5897" max="5897" width="15.42578125" style="14" bestFit="1" customWidth="1"/>
    <col min="5898" max="5898" width="9.42578125" style="14" bestFit="1" customWidth="1"/>
    <col min="5899" max="5899" width="15.42578125" style="14" bestFit="1" customWidth="1"/>
    <col min="5900" max="5900" width="9.42578125" style="14" bestFit="1" customWidth="1"/>
    <col min="5901" max="6144" width="9.140625" style="14"/>
    <col min="6145" max="6145" width="19" style="14" customWidth="1"/>
    <col min="6146" max="6146" width="57.5703125" style="14" customWidth="1"/>
    <col min="6147" max="6147" width="16.42578125" style="14" customWidth="1"/>
    <col min="6148" max="6149" width="17.7109375" style="14" bestFit="1" customWidth="1"/>
    <col min="6150" max="6150" width="15.7109375" style="14" customWidth="1"/>
    <col min="6151" max="6151" width="15.7109375" style="14" bestFit="1" customWidth="1"/>
    <col min="6152" max="6152" width="19.7109375" style="14" customWidth="1"/>
    <col min="6153" max="6153" width="15.42578125" style="14" bestFit="1" customWidth="1"/>
    <col min="6154" max="6154" width="9.42578125" style="14" bestFit="1" customWidth="1"/>
    <col min="6155" max="6155" width="15.42578125" style="14" bestFit="1" customWidth="1"/>
    <col min="6156" max="6156" width="9.42578125" style="14" bestFit="1" customWidth="1"/>
    <col min="6157" max="6400" width="9.140625" style="14"/>
    <col min="6401" max="6401" width="19" style="14" customWidth="1"/>
    <col min="6402" max="6402" width="57.5703125" style="14" customWidth="1"/>
    <col min="6403" max="6403" width="16.42578125" style="14" customWidth="1"/>
    <col min="6404" max="6405" width="17.7109375" style="14" bestFit="1" customWidth="1"/>
    <col min="6406" max="6406" width="15.7109375" style="14" customWidth="1"/>
    <col min="6407" max="6407" width="15.7109375" style="14" bestFit="1" customWidth="1"/>
    <col min="6408" max="6408" width="19.7109375" style="14" customWidth="1"/>
    <col min="6409" max="6409" width="15.42578125" style="14" bestFit="1" customWidth="1"/>
    <col min="6410" max="6410" width="9.42578125" style="14" bestFit="1" customWidth="1"/>
    <col min="6411" max="6411" width="15.42578125" style="14" bestFit="1" customWidth="1"/>
    <col min="6412" max="6412" width="9.42578125" style="14" bestFit="1" customWidth="1"/>
    <col min="6413" max="6656" width="9.140625" style="14"/>
    <col min="6657" max="6657" width="19" style="14" customWidth="1"/>
    <col min="6658" max="6658" width="57.5703125" style="14" customWidth="1"/>
    <col min="6659" max="6659" width="16.42578125" style="14" customWidth="1"/>
    <col min="6660" max="6661" width="17.7109375" style="14" bestFit="1" customWidth="1"/>
    <col min="6662" max="6662" width="15.7109375" style="14" customWidth="1"/>
    <col min="6663" max="6663" width="15.7109375" style="14" bestFit="1" customWidth="1"/>
    <col min="6664" max="6664" width="19.7109375" style="14" customWidth="1"/>
    <col min="6665" max="6665" width="15.42578125" style="14" bestFit="1" customWidth="1"/>
    <col min="6666" max="6666" width="9.42578125" style="14" bestFit="1" customWidth="1"/>
    <col min="6667" max="6667" width="15.42578125" style="14" bestFit="1" customWidth="1"/>
    <col min="6668" max="6668" width="9.42578125" style="14" bestFit="1" customWidth="1"/>
    <col min="6669" max="6912" width="9.140625" style="14"/>
    <col min="6913" max="6913" width="19" style="14" customWidth="1"/>
    <col min="6914" max="6914" width="57.5703125" style="14" customWidth="1"/>
    <col min="6915" max="6915" width="16.42578125" style="14" customWidth="1"/>
    <col min="6916" max="6917" width="17.7109375" style="14" bestFit="1" customWidth="1"/>
    <col min="6918" max="6918" width="15.7109375" style="14" customWidth="1"/>
    <col min="6919" max="6919" width="15.7109375" style="14" bestFit="1" customWidth="1"/>
    <col min="6920" max="6920" width="19.7109375" style="14" customWidth="1"/>
    <col min="6921" max="6921" width="15.42578125" style="14" bestFit="1" customWidth="1"/>
    <col min="6922" max="6922" width="9.42578125" style="14" bestFit="1" customWidth="1"/>
    <col min="6923" max="6923" width="15.42578125" style="14" bestFit="1" customWidth="1"/>
    <col min="6924" max="6924" width="9.42578125" style="14" bestFit="1" customWidth="1"/>
    <col min="6925" max="7168" width="9.140625" style="14"/>
    <col min="7169" max="7169" width="19" style="14" customWidth="1"/>
    <col min="7170" max="7170" width="57.5703125" style="14" customWidth="1"/>
    <col min="7171" max="7171" width="16.42578125" style="14" customWidth="1"/>
    <col min="7172" max="7173" width="17.7109375" style="14" bestFit="1" customWidth="1"/>
    <col min="7174" max="7174" width="15.7109375" style="14" customWidth="1"/>
    <col min="7175" max="7175" width="15.7109375" style="14" bestFit="1" customWidth="1"/>
    <col min="7176" max="7176" width="19.7109375" style="14" customWidth="1"/>
    <col min="7177" max="7177" width="15.42578125" style="14" bestFit="1" customWidth="1"/>
    <col min="7178" max="7178" width="9.42578125" style="14" bestFit="1" customWidth="1"/>
    <col min="7179" max="7179" width="15.42578125" style="14" bestFit="1" customWidth="1"/>
    <col min="7180" max="7180" width="9.42578125" style="14" bestFit="1" customWidth="1"/>
    <col min="7181" max="7424" width="9.140625" style="14"/>
    <col min="7425" max="7425" width="19" style="14" customWidth="1"/>
    <col min="7426" max="7426" width="57.5703125" style="14" customWidth="1"/>
    <col min="7427" max="7427" width="16.42578125" style="14" customWidth="1"/>
    <col min="7428" max="7429" width="17.7109375" style="14" bestFit="1" customWidth="1"/>
    <col min="7430" max="7430" width="15.7109375" style="14" customWidth="1"/>
    <col min="7431" max="7431" width="15.7109375" style="14" bestFit="1" customWidth="1"/>
    <col min="7432" max="7432" width="19.7109375" style="14" customWidth="1"/>
    <col min="7433" max="7433" width="15.42578125" style="14" bestFit="1" customWidth="1"/>
    <col min="7434" max="7434" width="9.42578125" style="14" bestFit="1" customWidth="1"/>
    <col min="7435" max="7435" width="15.42578125" style="14" bestFit="1" customWidth="1"/>
    <col min="7436" max="7436" width="9.42578125" style="14" bestFit="1" customWidth="1"/>
    <col min="7437" max="7680" width="9.140625" style="14"/>
    <col min="7681" max="7681" width="19" style="14" customWidth="1"/>
    <col min="7682" max="7682" width="57.5703125" style="14" customWidth="1"/>
    <col min="7683" max="7683" width="16.42578125" style="14" customWidth="1"/>
    <col min="7684" max="7685" width="17.7109375" style="14" bestFit="1" customWidth="1"/>
    <col min="7686" max="7686" width="15.7109375" style="14" customWidth="1"/>
    <col min="7687" max="7687" width="15.7109375" style="14" bestFit="1" customWidth="1"/>
    <col min="7688" max="7688" width="19.7109375" style="14" customWidth="1"/>
    <col min="7689" max="7689" width="15.42578125" style="14" bestFit="1" customWidth="1"/>
    <col min="7690" max="7690" width="9.42578125" style="14" bestFit="1" customWidth="1"/>
    <col min="7691" max="7691" width="15.42578125" style="14" bestFit="1" customWidth="1"/>
    <col min="7692" max="7692" width="9.42578125" style="14" bestFit="1" customWidth="1"/>
    <col min="7693" max="7936" width="9.140625" style="14"/>
    <col min="7937" max="7937" width="19" style="14" customWidth="1"/>
    <col min="7938" max="7938" width="57.5703125" style="14" customWidth="1"/>
    <col min="7939" max="7939" width="16.42578125" style="14" customWidth="1"/>
    <col min="7940" max="7941" width="17.7109375" style="14" bestFit="1" customWidth="1"/>
    <col min="7942" max="7942" width="15.7109375" style="14" customWidth="1"/>
    <col min="7943" max="7943" width="15.7109375" style="14" bestFit="1" customWidth="1"/>
    <col min="7944" max="7944" width="19.7109375" style="14" customWidth="1"/>
    <col min="7945" max="7945" width="15.42578125" style="14" bestFit="1" customWidth="1"/>
    <col min="7946" max="7946" width="9.42578125" style="14" bestFit="1" customWidth="1"/>
    <col min="7947" max="7947" width="15.42578125" style="14" bestFit="1" customWidth="1"/>
    <col min="7948" max="7948" width="9.42578125" style="14" bestFit="1" customWidth="1"/>
    <col min="7949" max="8192" width="9.140625" style="14"/>
    <col min="8193" max="8193" width="19" style="14" customWidth="1"/>
    <col min="8194" max="8194" width="57.5703125" style="14" customWidth="1"/>
    <col min="8195" max="8195" width="16.42578125" style="14" customWidth="1"/>
    <col min="8196" max="8197" width="17.7109375" style="14" bestFit="1" customWidth="1"/>
    <col min="8198" max="8198" width="15.7109375" style="14" customWidth="1"/>
    <col min="8199" max="8199" width="15.7109375" style="14" bestFit="1" customWidth="1"/>
    <col min="8200" max="8200" width="19.7109375" style="14" customWidth="1"/>
    <col min="8201" max="8201" width="15.42578125" style="14" bestFit="1" customWidth="1"/>
    <col min="8202" max="8202" width="9.42578125" style="14" bestFit="1" customWidth="1"/>
    <col min="8203" max="8203" width="15.42578125" style="14" bestFit="1" customWidth="1"/>
    <col min="8204" max="8204" width="9.42578125" style="14" bestFit="1" customWidth="1"/>
    <col min="8205" max="8448" width="9.140625" style="14"/>
    <col min="8449" max="8449" width="19" style="14" customWidth="1"/>
    <col min="8450" max="8450" width="57.5703125" style="14" customWidth="1"/>
    <col min="8451" max="8451" width="16.42578125" style="14" customWidth="1"/>
    <col min="8452" max="8453" width="17.7109375" style="14" bestFit="1" customWidth="1"/>
    <col min="8454" max="8454" width="15.7109375" style="14" customWidth="1"/>
    <col min="8455" max="8455" width="15.7109375" style="14" bestFit="1" customWidth="1"/>
    <col min="8456" max="8456" width="19.7109375" style="14" customWidth="1"/>
    <col min="8457" max="8457" width="15.42578125" style="14" bestFit="1" customWidth="1"/>
    <col min="8458" max="8458" width="9.42578125" style="14" bestFit="1" customWidth="1"/>
    <col min="8459" max="8459" width="15.42578125" style="14" bestFit="1" customWidth="1"/>
    <col min="8460" max="8460" width="9.42578125" style="14" bestFit="1" customWidth="1"/>
    <col min="8461" max="8704" width="9.140625" style="14"/>
    <col min="8705" max="8705" width="19" style="14" customWidth="1"/>
    <col min="8706" max="8706" width="57.5703125" style="14" customWidth="1"/>
    <col min="8707" max="8707" width="16.42578125" style="14" customWidth="1"/>
    <col min="8708" max="8709" width="17.7109375" style="14" bestFit="1" customWidth="1"/>
    <col min="8710" max="8710" width="15.7109375" style="14" customWidth="1"/>
    <col min="8711" max="8711" width="15.7109375" style="14" bestFit="1" customWidth="1"/>
    <col min="8712" max="8712" width="19.7109375" style="14" customWidth="1"/>
    <col min="8713" max="8713" width="15.42578125" style="14" bestFit="1" customWidth="1"/>
    <col min="8714" max="8714" width="9.42578125" style="14" bestFit="1" customWidth="1"/>
    <col min="8715" max="8715" width="15.42578125" style="14" bestFit="1" customWidth="1"/>
    <col min="8716" max="8716" width="9.42578125" style="14" bestFit="1" customWidth="1"/>
    <col min="8717" max="8960" width="9.140625" style="14"/>
    <col min="8961" max="8961" width="19" style="14" customWidth="1"/>
    <col min="8962" max="8962" width="57.5703125" style="14" customWidth="1"/>
    <col min="8963" max="8963" width="16.42578125" style="14" customWidth="1"/>
    <col min="8964" max="8965" width="17.7109375" style="14" bestFit="1" customWidth="1"/>
    <col min="8966" max="8966" width="15.7109375" style="14" customWidth="1"/>
    <col min="8967" max="8967" width="15.7109375" style="14" bestFit="1" customWidth="1"/>
    <col min="8968" max="8968" width="19.7109375" style="14" customWidth="1"/>
    <col min="8969" max="8969" width="15.42578125" style="14" bestFit="1" customWidth="1"/>
    <col min="8970" max="8970" width="9.42578125" style="14" bestFit="1" customWidth="1"/>
    <col min="8971" max="8971" width="15.42578125" style="14" bestFit="1" customWidth="1"/>
    <col min="8972" max="8972" width="9.42578125" style="14" bestFit="1" customWidth="1"/>
    <col min="8973" max="9216" width="9.140625" style="14"/>
    <col min="9217" max="9217" width="19" style="14" customWidth="1"/>
    <col min="9218" max="9218" width="57.5703125" style="14" customWidth="1"/>
    <col min="9219" max="9219" width="16.42578125" style="14" customWidth="1"/>
    <col min="9220" max="9221" width="17.7109375" style="14" bestFit="1" customWidth="1"/>
    <col min="9222" max="9222" width="15.7109375" style="14" customWidth="1"/>
    <col min="9223" max="9223" width="15.7109375" style="14" bestFit="1" customWidth="1"/>
    <col min="9224" max="9224" width="19.7109375" style="14" customWidth="1"/>
    <col min="9225" max="9225" width="15.42578125" style="14" bestFit="1" customWidth="1"/>
    <col min="9226" max="9226" width="9.42578125" style="14" bestFit="1" customWidth="1"/>
    <col min="9227" max="9227" width="15.42578125" style="14" bestFit="1" customWidth="1"/>
    <col min="9228" max="9228" width="9.42578125" style="14" bestFit="1" customWidth="1"/>
    <col min="9229" max="9472" width="9.140625" style="14"/>
    <col min="9473" max="9473" width="19" style="14" customWidth="1"/>
    <col min="9474" max="9474" width="57.5703125" style="14" customWidth="1"/>
    <col min="9475" max="9475" width="16.42578125" style="14" customWidth="1"/>
    <col min="9476" max="9477" width="17.7109375" style="14" bestFit="1" customWidth="1"/>
    <col min="9478" max="9478" width="15.7109375" style="14" customWidth="1"/>
    <col min="9479" max="9479" width="15.7109375" style="14" bestFit="1" customWidth="1"/>
    <col min="9480" max="9480" width="19.7109375" style="14" customWidth="1"/>
    <col min="9481" max="9481" width="15.42578125" style="14" bestFit="1" customWidth="1"/>
    <col min="9482" max="9482" width="9.42578125" style="14" bestFit="1" customWidth="1"/>
    <col min="9483" max="9483" width="15.42578125" style="14" bestFit="1" customWidth="1"/>
    <col min="9484" max="9484" width="9.42578125" style="14" bestFit="1" customWidth="1"/>
    <col min="9485" max="9728" width="9.140625" style="14"/>
    <col min="9729" max="9729" width="19" style="14" customWidth="1"/>
    <col min="9730" max="9730" width="57.5703125" style="14" customWidth="1"/>
    <col min="9731" max="9731" width="16.42578125" style="14" customWidth="1"/>
    <col min="9732" max="9733" width="17.7109375" style="14" bestFit="1" customWidth="1"/>
    <col min="9734" max="9734" width="15.7109375" style="14" customWidth="1"/>
    <col min="9735" max="9735" width="15.7109375" style="14" bestFit="1" customWidth="1"/>
    <col min="9736" max="9736" width="19.7109375" style="14" customWidth="1"/>
    <col min="9737" max="9737" width="15.42578125" style="14" bestFit="1" customWidth="1"/>
    <col min="9738" max="9738" width="9.42578125" style="14" bestFit="1" customWidth="1"/>
    <col min="9739" max="9739" width="15.42578125" style="14" bestFit="1" customWidth="1"/>
    <col min="9740" max="9740" width="9.42578125" style="14" bestFit="1" customWidth="1"/>
    <col min="9741" max="9984" width="9.140625" style="14"/>
    <col min="9985" max="9985" width="19" style="14" customWidth="1"/>
    <col min="9986" max="9986" width="57.5703125" style="14" customWidth="1"/>
    <col min="9987" max="9987" width="16.42578125" style="14" customWidth="1"/>
    <col min="9988" max="9989" width="17.7109375" style="14" bestFit="1" customWidth="1"/>
    <col min="9990" max="9990" width="15.7109375" style="14" customWidth="1"/>
    <col min="9991" max="9991" width="15.7109375" style="14" bestFit="1" customWidth="1"/>
    <col min="9992" max="9992" width="19.7109375" style="14" customWidth="1"/>
    <col min="9993" max="9993" width="15.42578125" style="14" bestFit="1" customWidth="1"/>
    <col min="9994" max="9994" width="9.42578125" style="14" bestFit="1" customWidth="1"/>
    <col min="9995" max="9995" width="15.42578125" style="14" bestFit="1" customWidth="1"/>
    <col min="9996" max="9996" width="9.42578125" style="14" bestFit="1" customWidth="1"/>
    <col min="9997" max="10240" width="9.140625" style="14"/>
    <col min="10241" max="10241" width="19" style="14" customWidth="1"/>
    <col min="10242" max="10242" width="57.5703125" style="14" customWidth="1"/>
    <col min="10243" max="10243" width="16.42578125" style="14" customWidth="1"/>
    <col min="10244" max="10245" width="17.7109375" style="14" bestFit="1" customWidth="1"/>
    <col min="10246" max="10246" width="15.7109375" style="14" customWidth="1"/>
    <col min="10247" max="10247" width="15.7109375" style="14" bestFit="1" customWidth="1"/>
    <col min="10248" max="10248" width="19.7109375" style="14" customWidth="1"/>
    <col min="10249" max="10249" width="15.42578125" style="14" bestFit="1" customWidth="1"/>
    <col min="10250" max="10250" width="9.42578125" style="14" bestFit="1" customWidth="1"/>
    <col min="10251" max="10251" width="15.42578125" style="14" bestFit="1" customWidth="1"/>
    <col min="10252" max="10252" width="9.42578125" style="14" bestFit="1" customWidth="1"/>
    <col min="10253" max="10496" width="9.140625" style="14"/>
    <col min="10497" max="10497" width="19" style="14" customWidth="1"/>
    <col min="10498" max="10498" width="57.5703125" style="14" customWidth="1"/>
    <col min="10499" max="10499" width="16.42578125" style="14" customWidth="1"/>
    <col min="10500" max="10501" width="17.7109375" style="14" bestFit="1" customWidth="1"/>
    <col min="10502" max="10502" width="15.7109375" style="14" customWidth="1"/>
    <col min="10503" max="10503" width="15.7109375" style="14" bestFit="1" customWidth="1"/>
    <col min="10504" max="10504" width="19.7109375" style="14" customWidth="1"/>
    <col min="10505" max="10505" width="15.42578125" style="14" bestFit="1" customWidth="1"/>
    <col min="10506" max="10506" width="9.42578125" style="14" bestFit="1" customWidth="1"/>
    <col min="10507" max="10507" width="15.42578125" style="14" bestFit="1" customWidth="1"/>
    <col min="10508" max="10508" width="9.42578125" style="14" bestFit="1" customWidth="1"/>
    <col min="10509" max="10752" width="9.140625" style="14"/>
    <col min="10753" max="10753" width="19" style="14" customWidth="1"/>
    <col min="10754" max="10754" width="57.5703125" style="14" customWidth="1"/>
    <col min="10755" max="10755" width="16.42578125" style="14" customWidth="1"/>
    <col min="10756" max="10757" width="17.7109375" style="14" bestFit="1" customWidth="1"/>
    <col min="10758" max="10758" width="15.7109375" style="14" customWidth="1"/>
    <col min="10759" max="10759" width="15.7109375" style="14" bestFit="1" customWidth="1"/>
    <col min="10760" max="10760" width="19.7109375" style="14" customWidth="1"/>
    <col min="10761" max="10761" width="15.42578125" style="14" bestFit="1" customWidth="1"/>
    <col min="10762" max="10762" width="9.42578125" style="14" bestFit="1" customWidth="1"/>
    <col min="10763" max="10763" width="15.42578125" style="14" bestFit="1" customWidth="1"/>
    <col min="10764" max="10764" width="9.42578125" style="14" bestFit="1" customWidth="1"/>
    <col min="10765" max="11008" width="9.140625" style="14"/>
    <col min="11009" max="11009" width="19" style="14" customWidth="1"/>
    <col min="11010" max="11010" width="57.5703125" style="14" customWidth="1"/>
    <col min="11011" max="11011" width="16.42578125" style="14" customWidth="1"/>
    <col min="11012" max="11013" width="17.7109375" style="14" bestFit="1" customWidth="1"/>
    <col min="11014" max="11014" width="15.7109375" style="14" customWidth="1"/>
    <col min="11015" max="11015" width="15.7109375" style="14" bestFit="1" customWidth="1"/>
    <col min="11016" max="11016" width="19.7109375" style="14" customWidth="1"/>
    <col min="11017" max="11017" width="15.42578125" style="14" bestFit="1" customWidth="1"/>
    <col min="11018" max="11018" width="9.42578125" style="14" bestFit="1" customWidth="1"/>
    <col min="11019" max="11019" width="15.42578125" style="14" bestFit="1" customWidth="1"/>
    <col min="11020" max="11020" width="9.42578125" style="14" bestFit="1" customWidth="1"/>
    <col min="11021" max="11264" width="9.140625" style="14"/>
    <col min="11265" max="11265" width="19" style="14" customWidth="1"/>
    <col min="11266" max="11266" width="57.5703125" style="14" customWidth="1"/>
    <col min="11267" max="11267" width="16.42578125" style="14" customWidth="1"/>
    <col min="11268" max="11269" width="17.7109375" style="14" bestFit="1" customWidth="1"/>
    <col min="11270" max="11270" width="15.7109375" style="14" customWidth="1"/>
    <col min="11271" max="11271" width="15.7109375" style="14" bestFit="1" customWidth="1"/>
    <col min="11272" max="11272" width="19.7109375" style="14" customWidth="1"/>
    <col min="11273" max="11273" width="15.42578125" style="14" bestFit="1" customWidth="1"/>
    <col min="11274" max="11274" width="9.42578125" style="14" bestFit="1" customWidth="1"/>
    <col min="11275" max="11275" width="15.42578125" style="14" bestFit="1" customWidth="1"/>
    <col min="11276" max="11276" width="9.42578125" style="14" bestFit="1" customWidth="1"/>
    <col min="11277" max="11520" width="9.140625" style="14"/>
    <col min="11521" max="11521" width="19" style="14" customWidth="1"/>
    <col min="11522" max="11522" width="57.5703125" style="14" customWidth="1"/>
    <col min="11523" max="11523" width="16.42578125" style="14" customWidth="1"/>
    <col min="11524" max="11525" width="17.7109375" style="14" bestFit="1" customWidth="1"/>
    <col min="11526" max="11526" width="15.7109375" style="14" customWidth="1"/>
    <col min="11527" max="11527" width="15.7109375" style="14" bestFit="1" customWidth="1"/>
    <col min="11528" max="11528" width="19.7109375" style="14" customWidth="1"/>
    <col min="11529" max="11529" width="15.42578125" style="14" bestFit="1" customWidth="1"/>
    <col min="11530" max="11530" width="9.42578125" style="14" bestFit="1" customWidth="1"/>
    <col min="11531" max="11531" width="15.42578125" style="14" bestFit="1" customWidth="1"/>
    <col min="11532" max="11532" width="9.42578125" style="14" bestFit="1" customWidth="1"/>
    <col min="11533" max="11776" width="9.140625" style="14"/>
    <col min="11777" max="11777" width="19" style="14" customWidth="1"/>
    <col min="11778" max="11778" width="57.5703125" style="14" customWidth="1"/>
    <col min="11779" max="11779" width="16.42578125" style="14" customWidth="1"/>
    <col min="11780" max="11781" width="17.7109375" style="14" bestFit="1" customWidth="1"/>
    <col min="11782" max="11782" width="15.7109375" style="14" customWidth="1"/>
    <col min="11783" max="11783" width="15.7109375" style="14" bestFit="1" customWidth="1"/>
    <col min="11784" max="11784" width="19.7109375" style="14" customWidth="1"/>
    <col min="11785" max="11785" width="15.42578125" style="14" bestFit="1" customWidth="1"/>
    <col min="11786" max="11786" width="9.42578125" style="14" bestFit="1" customWidth="1"/>
    <col min="11787" max="11787" width="15.42578125" style="14" bestFit="1" customWidth="1"/>
    <col min="11788" max="11788" width="9.42578125" style="14" bestFit="1" customWidth="1"/>
    <col min="11789" max="12032" width="9.140625" style="14"/>
    <col min="12033" max="12033" width="19" style="14" customWidth="1"/>
    <col min="12034" max="12034" width="57.5703125" style="14" customWidth="1"/>
    <col min="12035" max="12035" width="16.42578125" style="14" customWidth="1"/>
    <col min="12036" max="12037" width="17.7109375" style="14" bestFit="1" customWidth="1"/>
    <col min="12038" max="12038" width="15.7109375" style="14" customWidth="1"/>
    <col min="12039" max="12039" width="15.7109375" style="14" bestFit="1" customWidth="1"/>
    <col min="12040" max="12040" width="19.7109375" style="14" customWidth="1"/>
    <col min="12041" max="12041" width="15.42578125" style="14" bestFit="1" customWidth="1"/>
    <col min="12042" max="12042" width="9.42578125" style="14" bestFit="1" customWidth="1"/>
    <col min="12043" max="12043" width="15.42578125" style="14" bestFit="1" customWidth="1"/>
    <col min="12044" max="12044" width="9.42578125" style="14" bestFit="1" customWidth="1"/>
    <col min="12045" max="12288" width="9.140625" style="14"/>
    <col min="12289" max="12289" width="19" style="14" customWidth="1"/>
    <col min="12290" max="12290" width="57.5703125" style="14" customWidth="1"/>
    <col min="12291" max="12291" width="16.42578125" style="14" customWidth="1"/>
    <col min="12292" max="12293" width="17.7109375" style="14" bestFit="1" customWidth="1"/>
    <col min="12294" max="12294" width="15.7109375" style="14" customWidth="1"/>
    <col min="12295" max="12295" width="15.7109375" style="14" bestFit="1" customWidth="1"/>
    <col min="12296" max="12296" width="19.7109375" style="14" customWidth="1"/>
    <col min="12297" max="12297" width="15.42578125" style="14" bestFit="1" customWidth="1"/>
    <col min="12298" max="12298" width="9.42578125" style="14" bestFit="1" customWidth="1"/>
    <col min="12299" max="12299" width="15.42578125" style="14" bestFit="1" customWidth="1"/>
    <col min="12300" max="12300" width="9.42578125" style="14" bestFit="1" customWidth="1"/>
    <col min="12301" max="12544" width="9.140625" style="14"/>
    <col min="12545" max="12545" width="19" style="14" customWidth="1"/>
    <col min="12546" max="12546" width="57.5703125" style="14" customWidth="1"/>
    <col min="12547" max="12547" width="16.42578125" style="14" customWidth="1"/>
    <col min="12548" max="12549" width="17.7109375" style="14" bestFit="1" customWidth="1"/>
    <col min="12550" max="12550" width="15.7109375" style="14" customWidth="1"/>
    <col min="12551" max="12551" width="15.7109375" style="14" bestFit="1" customWidth="1"/>
    <col min="12552" max="12552" width="19.7109375" style="14" customWidth="1"/>
    <col min="12553" max="12553" width="15.42578125" style="14" bestFit="1" customWidth="1"/>
    <col min="12554" max="12554" width="9.42578125" style="14" bestFit="1" customWidth="1"/>
    <col min="12555" max="12555" width="15.42578125" style="14" bestFit="1" customWidth="1"/>
    <col min="12556" max="12556" width="9.42578125" style="14" bestFit="1" customWidth="1"/>
    <col min="12557" max="12800" width="9.140625" style="14"/>
    <col min="12801" max="12801" width="19" style="14" customWidth="1"/>
    <col min="12802" max="12802" width="57.5703125" style="14" customWidth="1"/>
    <col min="12803" max="12803" width="16.42578125" style="14" customWidth="1"/>
    <col min="12804" max="12805" width="17.7109375" style="14" bestFit="1" customWidth="1"/>
    <col min="12806" max="12806" width="15.7109375" style="14" customWidth="1"/>
    <col min="12807" max="12807" width="15.7109375" style="14" bestFit="1" customWidth="1"/>
    <col min="12808" max="12808" width="19.7109375" style="14" customWidth="1"/>
    <col min="12809" max="12809" width="15.42578125" style="14" bestFit="1" customWidth="1"/>
    <col min="12810" max="12810" width="9.42578125" style="14" bestFit="1" customWidth="1"/>
    <col min="12811" max="12811" width="15.42578125" style="14" bestFit="1" customWidth="1"/>
    <col min="12812" max="12812" width="9.42578125" style="14" bestFit="1" customWidth="1"/>
    <col min="12813" max="13056" width="9.140625" style="14"/>
    <col min="13057" max="13057" width="19" style="14" customWidth="1"/>
    <col min="13058" max="13058" width="57.5703125" style="14" customWidth="1"/>
    <col min="13059" max="13059" width="16.42578125" style="14" customWidth="1"/>
    <col min="13060" max="13061" width="17.7109375" style="14" bestFit="1" customWidth="1"/>
    <col min="13062" max="13062" width="15.7109375" style="14" customWidth="1"/>
    <col min="13063" max="13063" width="15.7109375" style="14" bestFit="1" customWidth="1"/>
    <col min="13064" max="13064" width="19.7109375" style="14" customWidth="1"/>
    <col min="13065" max="13065" width="15.42578125" style="14" bestFit="1" customWidth="1"/>
    <col min="13066" max="13066" width="9.42578125" style="14" bestFit="1" customWidth="1"/>
    <col min="13067" max="13067" width="15.42578125" style="14" bestFit="1" customWidth="1"/>
    <col min="13068" max="13068" width="9.42578125" style="14" bestFit="1" customWidth="1"/>
    <col min="13069" max="13312" width="9.140625" style="14"/>
    <col min="13313" max="13313" width="19" style="14" customWidth="1"/>
    <col min="13314" max="13314" width="57.5703125" style="14" customWidth="1"/>
    <col min="13315" max="13315" width="16.42578125" style="14" customWidth="1"/>
    <col min="13316" max="13317" width="17.7109375" style="14" bestFit="1" customWidth="1"/>
    <col min="13318" max="13318" width="15.7109375" style="14" customWidth="1"/>
    <col min="13319" max="13319" width="15.7109375" style="14" bestFit="1" customWidth="1"/>
    <col min="13320" max="13320" width="19.7109375" style="14" customWidth="1"/>
    <col min="13321" max="13321" width="15.42578125" style="14" bestFit="1" customWidth="1"/>
    <col min="13322" max="13322" width="9.42578125" style="14" bestFit="1" customWidth="1"/>
    <col min="13323" max="13323" width="15.42578125" style="14" bestFit="1" customWidth="1"/>
    <col min="13324" max="13324" width="9.42578125" style="14" bestFit="1" customWidth="1"/>
    <col min="13325" max="13568" width="9.140625" style="14"/>
    <col min="13569" max="13569" width="19" style="14" customWidth="1"/>
    <col min="13570" max="13570" width="57.5703125" style="14" customWidth="1"/>
    <col min="13571" max="13571" width="16.42578125" style="14" customWidth="1"/>
    <col min="13572" max="13573" width="17.7109375" style="14" bestFit="1" customWidth="1"/>
    <col min="13574" max="13574" width="15.7109375" style="14" customWidth="1"/>
    <col min="13575" max="13575" width="15.7109375" style="14" bestFit="1" customWidth="1"/>
    <col min="13576" max="13576" width="19.7109375" style="14" customWidth="1"/>
    <col min="13577" max="13577" width="15.42578125" style="14" bestFit="1" customWidth="1"/>
    <col min="13578" max="13578" width="9.42578125" style="14" bestFit="1" customWidth="1"/>
    <col min="13579" max="13579" width="15.42578125" style="14" bestFit="1" customWidth="1"/>
    <col min="13580" max="13580" width="9.42578125" style="14" bestFit="1" customWidth="1"/>
    <col min="13581" max="13824" width="9.140625" style="14"/>
    <col min="13825" max="13825" width="19" style="14" customWidth="1"/>
    <col min="13826" max="13826" width="57.5703125" style="14" customWidth="1"/>
    <col min="13827" max="13827" width="16.42578125" style="14" customWidth="1"/>
    <col min="13828" max="13829" width="17.7109375" style="14" bestFit="1" customWidth="1"/>
    <col min="13830" max="13830" width="15.7109375" style="14" customWidth="1"/>
    <col min="13831" max="13831" width="15.7109375" style="14" bestFit="1" customWidth="1"/>
    <col min="13832" max="13832" width="19.7109375" style="14" customWidth="1"/>
    <col min="13833" max="13833" width="15.42578125" style="14" bestFit="1" customWidth="1"/>
    <col min="13834" max="13834" width="9.42578125" style="14" bestFit="1" customWidth="1"/>
    <col min="13835" max="13835" width="15.42578125" style="14" bestFit="1" customWidth="1"/>
    <col min="13836" max="13836" width="9.42578125" style="14" bestFit="1" customWidth="1"/>
    <col min="13837" max="14080" width="9.140625" style="14"/>
    <col min="14081" max="14081" width="19" style="14" customWidth="1"/>
    <col min="14082" max="14082" width="57.5703125" style="14" customWidth="1"/>
    <col min="14083" max="14083" width="16.42578125" style="14" customWidth="1"/>
    <col min="14084" max="14085" width="17.7109375" style="14" bestFit="1" customWidth="1"/>
    <col min="14086" max="14086" width="15.7109375" style="14" customWidth="1"/>
    <col min="14087" max="14087" width="15.7109375" style="14" bestFit="1" customWidth="1"/>
    <col min="14088" max="14088" width="19.7109375" style="14" customWidth="1"/>
    <col min="14089" max="14089" width="15.42578125" style="14" bestFit="1" customWidth="1"/>
    <col min="14090" max="14090" width="9.42578125" style="14" bestFit="1" customWidth="1"/>
    <col min="14091" max="14091" width="15.42578125" style="14" bestFit="1" customWidth="1"/>
    <col min="14092" max="14092" width="9.42578125" style="14" bestFit="1" customWidth="1"/>
    <col min="14093" max="14336" width="9.140625" style="14"/>
    <col min="14337" max="14337" width="19" style="14" customWidth="1"/>
    <col min="14338" max="14338" width="57.5703125" style="14" customWidth="1"/>
    <col min="14339" max="14339" width="16.42578125" style="14" customWidth="1"/>
    <col min="14340" max="14341" width="17.7109375" style="14" bestFit="1" customWidth="1"/>
    <col min="14342" max="14342" width="15.7109375" style="14" customWidth="1"/>
    <col min="14343" max="14343" width="15.7109375" style="14" bestFit="1" customWidth="1"/>
    <col min="14344" max="14344" width="19.7109375" style="14" customWidth="1"/>
    <col min="14345" max="14345" width="15.42578125" style="14" bestFit="1" customWidth="1"/>
    <col min="14346" max="14346" width="9.42578125" style="14" bestFit="1" customWidth="1"/>
    <col min="14347" max="14347" width="15.42578125" style="14" bestFit="1" customWidth="1"/>
    <col min="14348" max="14348" width="9.42578125" style="14" bestFit="1" customWidth="1"/>
    <col min="14349" max="14592" width="9.140625" style="14"/>
    <col min="14593" max="14593" width="19" style="14" customWidth="1"/>
    <col min="14594" max="14594" width="57.5703125" style="14" customWidth="1"/>
    <col min="14595" max="14595" width="16.42578125" style="14" customWidth="1"/>
    <col min="14596" max="14597" width="17.7109375" style="14" bestFit="1" customWidth="1"/>
    <col min="14598" max="14598" width="15.7109375" style="14" customWidth="1"/>
    <col min="14599" max="14599" width="15.7109375" style="14" bestFit="1" customWidth="1"/>
    <col min="14600" max="14600" width="19.7109375" style="14" customWidth="1"/>
    <col min="14601" max="14601" width="15.42578125" style="14" bestFit="1" customWidth="1"/>
    <col min="14602" max="14602" width="9.42578125" style="14" bestFit="1" customWidth="1"/>
    <col min="14603" max="14603" width="15.42578125" style="14" bestFit="1" customWidth="1"/>
    <col min="14604" max="14604" width="9.42578125" style="14" bestFit="1" customWidth="1"/>
    <col min="14605" max="14848" width="9.140625" style="14"/>
    <col min="14849" max="14849" width="19" style="14" customWidth="1"/>
    <col min="14850" max="14850" width="57.5703125" style="14" customWidth="1"/>
    <col min="14851" max="14851" width="16.42578125" style="14" customWidth="1"/>
    <col min="14852" max="14853" width="17.7109375" style="14" bestFit="1" customWidth="1"/>
    <col min="14854" max="14854" width="15.7109375" style="14" customWidth="1"/>
    <col min="14855" max="14855" width="15.7109375" style="14" bestFit="1" customWidth="1"/>
    <col min="14856" max="14856" width="19.7109375" style="14" customWidth="1"/>
    <col min="14857" max="14857" width="15.42578125" style="14" bestFit="1" customWidth="1"/>
    <col min="14858" max="14858" width="9.42578125" style="14" bestFit="1" customWidth="1"/>
    <col min="14859" max="14859" width="15.42578125" style="14" bestFit="1" customWidth="1"/>
    <col min="14860" max="14860" width="9.42578125" style="14" bestFit="1" customWidth="1"/>
    <col min="14861" max="15104" width="9.140625" style="14"/>
    <col min="15105" max="15105" width="19" style="14" customWidth="1"/>
    <col min="15106" max="15106" width="57.5703125" style="14" customWidth="1"/>
    <col min="15107" max="15107" width="16.42578125" style="14" customWidth="1"/>
    <col min="15108" max="15109" width="17.7109375" style="14" bestFit="1" customWidth="1"/>
    <col min="15110" max="15110" width="15.7109375" style="14" customWidth="1"/>
    <col min="15111" max="15111" width="15.7109375" style="14" bestFit="1" customWidth="1"/>
    <col min="15112" max="15112" width="19.7109375" style="14" customWidth="1"/>
    <col min="15113" max="15113" width="15.42578125" style="14" bestFit="1" customWidth="1"/>
    <col min="15114" max="15114" width="9.42578125" style="14" bestFit="1" customWidth="1"/>
    <col min="15115" max="15115" width="15.42578125" style="14" bestFit="1" customWidth="1"/>
    <col min="15116" max="15116" width="9.42578125" style="14" bestFit="1" customWidth="1"/>
    <col min="15117" max="15360" width="9.140625" style="14"/>
    <col min="15361" max="15361" width="19" style="14" customWidth="1"/>
    <col min="15362" max="15362" width="57.5703125" style="14" customWidth="1"/>
    <col min="15363" max="15363" width="16.42578125" style="14" customWidth="1"/>
    <col min="15364" max="15365" width="17.7109375" style="14" bestFit="1" customWidth="1"/>
    <col min="15366" max="15366" width="15.7109375" style="14" customWidth="1"/>
    <col min="15367" max="15367" width="15.7109375" style="14" bestFit="1" customWidth="1"/>
    <col min="15368" max="15368" width="19.7109375" style="14" customWidth="1"/>
    <col min="15369" max="15369" width="15.42578125" style="14" bestFit="1" customWidth="1"/>
    <col min="15370" max="15370" width="9.42578125" style="14" bestFit="1" customWidth="1"/>
    <col min="15371" max="15371" width="15.42578125" style="14" bestFit="1" customWidth="1"/>
    <col min="15372" max="15372" width="9.42578125" style="14" bestFit="1" customWidth="1"/>
    <col min="15373" max="15616" width="9.140625" style="14"/>
    <col min="15617" max="15617" width="19" style="14" customWidth="1"/>
    <col min="15618" max="15618" width="57.5703125" style="14" customWidth="1"/>
    <col min="15619" max="15619" width="16.42578125" style="14" customWidth="1"/>
    <col min="15620" max="15621" width="17.7109375" style="14" bestFit="1" customWidth="1"/>
    <col min="15622" max="15622" width="15.7109375" style="14" customWidth="1"/>
    <col min="15623" max="15623" width="15.7109375" style="14" bestFit="1" customWidth="1"/>
    <col min="15624" max="15624" width="19.7109375" style="14" customWidth="1"/>
    <col min="15625" max="15625" width="15.42578125" style="14" bestFit="1" customWidth="1"/>
    <col min="15626" max="15626" width="9.42578125" style="14" bestFit="1" customWidth="1"/>
    <col min="15627" max="15627" width="15.42578125" style="14" bestFit="1" customWidth="1"/>
    <col min="15628" max="15628" width="9.42578125" style="14" bestFit="1" customWidth="1"/>
    <col min="15629" max="15872" width="9.140625" style="14"/>
    <col min="15873" max="15873" width="19" style="14" customWidth="1"/>
    <col min="15874" max="15874" width="57.5703125" style="14" customWidth="1"/>
    <col min="15875" max="15875" width="16.42578125" style="14" customWidth="1"/>
    <col min="15876" max="15877" width="17.7109375" style="14" bestFit="1" customWidth="1"/>
    <col min="15878" max="15878" width="15.7109375" style="14" customWidth="1"/>
    <col min="15879" max="15879" width="15.7109375" style="14" bestFit="1" customWidth="1"/>
    <col min="15880" max="15880" width="19.7109375" style="14" customWidth="1"/>
    <col min="15881" max="15881" width="15.42578125" style="14" bestFit="1" customWidth="1"/>
    <col min="15882" max="15882" width="9.42578125" style="14" bestFit="1" customWidth="1"/>
    <col min="15883" max="15883" width="15.42578125" style="14" bestFit="1" customWidth="1"/>
    <col min="15884" max="15884" width="9.42578125" style="14" bestFit="1" customWidth="1"/>
    <col min="15885" max="16128" width="9.140625" style="14"/>
    <col min="16129" max="16129" width="19" style="14" customWidth="1"/>
    <col min="16130" max="16130" width="57.5703125" style="14" customWidth="1"/>
    <col min="16131" max="16131" width="16.42578125" style="14" customWidth="1"/>
    <col min="16132" max="16133" width="17.7109375" style="14" bestFit="1" customWidth="1"/>
    <col min="16134" max="16134" width="15.7109375" style="14" customWidth="1"/>
    <col min="16135" max="16135" width="15.7109375" style="14" bestFit="1" customWidth="1"/>
    <col min="16136" max="16136" width="19.7109375" style="14" customWidth="1"/>
    <col min="16137" max="16137" width="15.42578125" style="14" bestFit="1" customWidth="1"/>
    <col min="16138" max="16138" width="9.42578125" style="14" bestFit="1" customWidth="1"/>
    <col min="16139" max="16139" width="15.42578125" style="14" bestFit="1" customWidth="1"/>
    <col min="16140" max="16140" width="9.42578125" style="14" bestFit="1" customWidth="1"/>
    <col min="16141" max="16384" width="9.140625" style="14"/>
  </cols>
  <sheetData>
    <row r="1" spans="1:15" ht="20.25" hidden="1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2"/>
      <c r="M1" s="32"/>
      <c r="N1" s="32"/>
      <c r="O1" s="32"/>
    </row>
    <row r="2" spans="1:15" ht="15.75" hidden="1" customHeight="1">
      <c r="A2" s="192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32"/>
      <c r="M2" s="32"/>
      <c r="N2" s="32"/>
      <c r="O2" s="32"/>
    </row>
    <row r="3" spans="1:15" ht="18" hidden="1" customHeight="1">
      <c r="A3" s="38"/>
      <c r="B3" s="38"/>
      <c r="C3" s="38"/>
      <c r="D3" s="38"/>
      <c r="E3" s="38"/>
      <c r="F3" s="38"/>
      <c r="G3" s="38"/>
      <c r="H3" s="38"/>
      <c r="I3" s="39"/>
      <c r="J3" s="39"/>
      <c r="K3" s="39"/>
      <c r="L3" s="32"/>
      <c r="M3" s="32"/>
      <c r="N3" s="32"/>
      <c r="O3" s="32"/>
    </row>
    <row r="4" spans="1:15" ht="18">
      <c r="A4" s="38"/>
      <c r="B4" s="38"/>
      <c r="C4" s="38"/>
      <c r="D4" s="38"/>
      <c r="E4" s="38"/>
      <c r="F4" s="38"/>
      <c r="G4" s="38"/>
      <c r="H4" s="38"/>
      <c r="I4" s="39"/>
      <c r="J4" s="39"/>
      <c r="K4" s="39"/>
      <c r="L4" s="32"/>
      <c r="M4" s="32"/>
      <c r="N4" s="32"/>
      <c r="O4" s="32"/>
    </row>
    <row r="5" spans="1:15" ht="15.75" customHeight="1">
      <c r="A5" s="192" t="s">
        <v>425</v>
      </c>
      <c r="B5" s="192"/>
      <c r="C5" s="192"/>
      <c r="D5" s="192"/>
      <c r="E5" s="192"/>
      <c r="F5" s="192"/>
      <c r="G5" s="192"/>
      <c r="H5" s="192"/>
      <c r="I5" s="20"/>
      <c r="J5" s="20"/>
      <c r="K5" s="20"/>
      <c r="L5" s="32"/>
      <c r="M5" s="32"/>
      <c r="N5" s="32"/>
      <c r="O5" s="32"/>
    </row>
    <row r="6" spans="1:15" ht="18">
      <c r="A6" s="38"/>
      <c r="B6" s="38"/>
      <c r="C6" s="38"/>
      <c r="D6" s="38"/>
      <c r="E6" s="38"/>
      <c r="F6" s="38"/>
      <c r="G6" s="38"/>
      <c r="H6" s="38"/>
      <c r="I6" s="39"/>
      <c r="J6" s="39"/>
      <c r="K6" s="39"/>
      <c r="L6" s="32"/>
      <c r="M6" s="32"/>
      <c r="N6" s="32"/>
      <c r="O6" s="32"/>
    </row>
    <row r="7" spans="1:15" s="15" customFormat="1" ht="57">
      <c r="A7" s="191" t="s">
        <v>3</v>
      </c>
      <c r="B7" s="191"/>
      <c r="C7" s="65" t="s">
        <v>451</v>
      </c>
      <c r="D7" s="65" t="s">
        <v>457</v>
      </c>
      <c r="E7" s="65" t="s">
        <v>458</v>
      </c>
      <c r="F7" s="65" t="s">
        <v>462</v>
      </c>
      <c r="G7" s="48" t="s">
        <v>210</v>
      </c>
      <c r="H7" s="48" t="s">
        <v>211</v>
      </c>
      <c r="I7" s="33"/>
      <c r="J7" s="33"/>
      <c r="K7" s="33"/>
      <c r="L7" s="33"/>
      <c r="M7" s="33"/>
      <c r="N7" s="33"/>
      <c r="O7" s="33"/>
    </row>
    <row r="8" spans="1:15" s="16" customFormat="1" ht="12.75" customHeight="1">
      <c r="A8" s="190">
        <v>1</v>
      </c>
      <c r="B8" s="190"/>
      <c r="C8" s="49">
        <v>2</v>
      </c>
      <c r="D8" s="49">
        <v>3</v>
      </c>
      <c r="E8" s="49">
        <v>4.3333333333333304</v>
      </c>
      <c r="F8" s="49">
        <v>5.0833333333333304</v>
      </c>
      <c r="G8" s="49">
        <v>6</v>
      </c>
      <c r="H8" s="49">
        <v>7</v>
      </c>
      <c r="I8" s="35"/>
      <c r="J8" s="35"/>
      <c r="K8" s="35"/>
      <c r="L8" s="35"/>
      <c r="M8" s="34"/>
      <c r="N8" s="34"/>
      <c r="O8" s="34"/>
    </row>
    <row r="9" spans="1:15" ht="15" customHeight="1">
      <c r="A9" s="60" t="s">
        <v>445</v>
      </c>
      <c r="B9" s="60" t="s">
        <v>26</v>
      </c>
      <c r="C9" s="61" t="s">
        <v>28</v>
      </c>
      <c r="D9" s="61" t="s">
        <v>28</v>
      </c>
      <c r="E9" s="61" t="s">
        <v>28</v>
      </c>
      <c r="F9" s="61" t="s">
        <v>28</v>
      </c>
      <c r="G9" s="61" t="s">
        <v>26</v>
      </c>
      <c r="H9" s="61" t="s">
        <v>26</v>
      </c>
      <c r="I9" s="62"/>
      <c r="J9" s="62"/>
      <c r="K9" s="62"/>
      <c r="L9" s="62"/>
      <c r="M9" s="66"/>
      <c r="N9" s="66"/>
      <c r="O9" s="66"/>
    </row>
    <row r="10" spans="1:15">
      <c r="A10" s="88"/>
      <c r="B10" s="89" t="s">
        <v>209</v>
      </c>
      <c r="C10" s="87">
        <f>+C11+C13</f>
        <v>2962878.2714</v>
      </c>
      <c r="D10" s="87">
        <f>+D11+D13</f>
        <v>6211841</v>
      </c>
      <c r="E10" s="87">
        <f>+E11+E13</f>
        <v>6211841</v>
      </c>
      <c r="F10" s="87">
        <f>+F11+F13</f>
        <v>3318540.37</v>
      </c>
      <c r="G10" s="82">
        <f>+F10/C10*100</f>
        <v>112.00393894116833</v>
      </c>
      <c r="H10" s="82">
        <f>+F10/E10*100</f>
        <v>53.422815715985003</v>
      </c>
      <c r="I10" s="136"/>
      <c r="J10" s="50"/>
      <c r="K10" s="50"/>
      <c r="L10" s="50"/>
      <c r="M10" s="51"/>
      <c r="N10" s="51"/>
      <c r="O10" s="51"/>
    </row>
    <row r="11" spans="1:15">
      <c r="A11" s="78" t="s">
        <v>426</v>
      </c>
      <c r="B11" s="79" t="s">
        <v>427</v>
      </c>
      <c r="C11" s="80">
        <f>+C12</f>
        <v>0</v>
      </c>
      <c r="D11" s="81">
        <f t="shared" ref="D11:F11" si="0">+D12</f>
        <v>0</v>
      </c>
      <c r="E11" s="81">
        <f t="shared" si="0"/>
        <v>0</v>
      </c>
      <c r="F11" s="80">
        <f t="shared" si="0"/>
        <v>0</v>
      </c>
      <c r="G11" s="80">
        <v>0</v>
      </c>
      <c r="H11" s="80">
        <v>0</v>
      </c>
      <c r="I11" s="53"/>
      <c r="J11" s="53"/>
      <c r="K11" s="53"/>
      <c r="L11" s="53"/>
      <c r="M11" s="52"/>
      <c r="N11" s="52"/>
      <c r="O11" s="52"/>
    </row>
    <row r="12" spans="1:15">
      <c r="A12" s="58" t="s">
        <v>428</v>
      </c>
      <c r="B12" s="59" t="s">
        <v>429</v>
      </c>
      <c r="C12" s="54"/>
      <c r="D12" s="55"/>
      <c r="E12" s="55"/>
      <c r="F12" s="54"/>
      <c r="G12" s="71">
        <v>0</v>
      </c>
      <c r="H12" s="71">
        <v>0</v>
      </c>
      <c r="I12" s="56"/>
      <c r="J12" s="56"/>
      <c r="K12" s="56"/>
      <c r="L12" s="56"/>
      <c r="M12" s="57"/>
      <c r="N12" s="57"/>
      <c r="O12" s="57"/>
    </row>
    <row r="13" spans="1:15">
      <c r="A13" s="78" t="s">
        <v>430</v>
      </c>
      <c r="B13" s="79" t="s">
        <v>431</v>
      </c>
      <c r="C13" s="80">
        <f>+C14</f>
        <v>2962878.2714</v>
      </c>
      <c r="D13" s="81">
        <f t="shared" ref="D13" si="1">+D14</f>
        <v>6211841</v>
      </c>
      <c r="E13" s="81">
        <f t="shared" ref="E13" si="2">+E14</f>
        <v>6211841</v>
      </c>
      <c r="F13" s="80">
        <f t="shared" ref="F13" si="3">+F14</f>
        <v>3318540.37</v>
      </c>
      <c r="G13" s="80">
        <f t="shared" ref="G13:G14" si="4">+F13/C13*100</f>
        <v>112.00393894116833</v>
      </c>
      <c r="H13" s="80">
        <f t="shared" ref="H13:H14" si="5">+F13/E13*100</f>
        <v>53.422815715985003</v>
      </c>
      <c r="I13" s="53"/>
      <c r="J13" s="53"/>
      <c r="K13" s="53"/>
      <c r="L13" s="53"/>
      <c r="M13" s="52"/>
      <c r="N13" s="52"/>
      <c r="O13" s="52"/>
    </row>
    <row r="14" spans="1:15">
      <c r="A14" s="58" t="s">
        <v>432</v>
      </c>
      <c r="B14" s="64" t="s">
        <v>433</v>
      </c>
      <c r="C14" s="54">
        <f>+'A. SAŽETAK'!F15</f>
        <v>2962878.2714</v>
      </c>
      <c r="D14" s="55">
        <f>+'A.1 RASHODI EK'!D9</f>
        <v>6211841</v>
      </c>
      <c r="E14" s="55">
        <f>+'A. SAŽETAK'!H15</f>
        <v>6211841</v>
      </c>
      <c r="F14" s="54">
        <f>+'A. SAŽETAK'!I15</f>
        <v>3318540.37</v>
      </c>
      <c r="G14" s="71">
        <f t="shared" si="4"/>
        <v>112.00393894116833</v>
      </c>
      <c r="H14" s="71">
        <f t="shared" si="5"/>
        <v>53.422815715985003</v>
      </c>
      <c r="I14" s="57"/>
      <c r="J14" s="57"/>
      <c r="K14" s="57"/>
      <c r="L14" s="57"/>
      <c r="M14" s="57"/>
      <c r="N14" s="57"/>
      <c r="O14" s="57"/>
    </row>
    <row r="15" spans="1:15">
      <c r="A15" s="36"/>
      <c r="B15" s="40"/>
      <c r="C15" s="41"/>
      <c r="D15" s="42"/>
      <c r="E15" s="42"/>
      <c r="F15" s="41"/>
      <c r="G15" s="41"/>
      <c r="H15" s="41"/>
      <c r="I15" s="37"/>
      <c r="J15" s="37"/>
      <c r="K15" s="37"/>
      <c r="L15" s="37"/>
      <c r="M15" s="37"/>
      <c r="N15" s="37"/>
      <c r="O15" s="37"/>
    </row>
    <row r="16" spans="1:15">
      <c r="A16" s="46"/>
      <c r="B16" s="47"/>
      <c r="C16" s="43"/>
      <c r="D16" s="44"/>
      <c r="E16" s="44"/>
      <c r="F16" s="43"/>
      <c r="G16" s="43"/>
      <c r="H16" s="43"/>
      <c r="I16" s="45"/>
      <c r="J16" s="45"/>
      <c r="K16" s="45"/>
      <c r="L16" s="45"/>
      <c r="M16" s="45"/>
      <c r="N16" s="45"/>
      <c r="O16" s="45"/>
    </row>
    <row r="17" spans="1:15">
      <c r="A17" s="46"/>
      <c r="B17" s="47"/>
      <c r="C17" s="43"/>
      <c r="D17" s="44"/>
      <c r="E17" s="44"/>
      <c r="F17" s="43"/>
      <c r="G17" s="43"/>
      <c r="H17" s="43"/>
      <c r="I17" s="45"/>
      <c r="J17" s="45"/>
      <c r="K17" s="45"/>
      <c r="L17" s="45"/>
      <c r="M17" s="45"/>
      <c r="N17" s="45"/>
      <c r="O17" s="45"/>
    </row>
    <row r="18" spans="1:15">
      <c r="A18" s="46"/>
      <c r="B18" s="47"/>
      <c r="C18" s="43"/>
      <c r="D18" s="44"/>
      <c r="E18" s="44"/>
      <c r="F18" s="43"/>
      <c r="G18" s="43"/>
      <c r="H18" s="43"/>
      <c r="I18" s="45"/>
      <c r="J18" s="45"/>
      <c r="K18" s="45"/>
      <c r="L18" s="45"/>
      <c r="M18" s="45"/>
      <c r="N18" s="45"/>
      <c r="O18" s="45"/>
    </row>
    <row r="19" spans="1:15">
      <c r="A19" s="46"/>
      <c r="B19" s="47"/>
      <c r="C19" s="43"/>
      <c r="D19" s="44"/>
      <c r="E19" s="44"/>
      <c r="F19" s="43"/>
      <c r="G19" s="43"/>
      <c r="H19" s="43"/>
      <c r="I19" s="45"/>
      <c r="J19" s="45"/>
      <c r="K19" s="45"/>
      <c r="L19" s="45"/>
      <c r="M19" s="45"/>
      <c r="N19" s="45"/>
      <c r="O19" s="45"/>
    </row>
    <row r="20" spans="1:15">
      <c r="A20" s="46"/>
      <c r="B20" s="47"/>
      <c r="C20" s="43"/>
      <c r="D20" s="44"/>
      <c r="E20" s="44"/>
      <c r="F20" s="43"/>
      <c r="G20" s="43"/>
      <c r="H20" s="43"/>
      <c r="I20" s="45"/>
      <c r="J20" s="45"/>
      <c r="K20" s="45"/>
      <c r="L20" s="45"/>
      <c r="M20" s="45"/>
      <c r="N20" s="45"/>
      <c r="O20" s="45"/>
    </row>
    <row r="21" spans="1:15">
      <c r="A21" s="36"/>
      <c r="B21" s="40"/>
      <c r="C21" s="41"/>
      <c r="D21" s="42"/>
      <c r="E21" s="42"/>
      <c r="F21" s="41"/>
      <c r="G21" s="41"/>
      <c r="H21" s="41"/>
      <c r="I21" s="37"/>
      <c r="J21" s="37"/>
      <c r="K21" s="37"/>
      <c r="L21" s="37"/>
      <c r="M21" s="37"/>
      <c r="N21" s="37"/>
      <c r="O21" s="37"/>
    </row>
    <row r="22" spans="1:15">
      <c r="A22" s="46"/>
      <c r="B22" s="47"/>
      <c r="C22" s="43"/>
      <c r="D22" s="44"/>
      <c r="E22" s="44"/>
      <c r="F22" s="43"/>
      <c r="G22" s="43"/>
      <c r="H22" s="43"/>
      <c r="I22" s="45"/>
      <c r="J22" s="45"/>
      <c r="K22" s="45"/>
      <c r="L22" s="45"/>
      <c r="M22" s="45"/>
      <c r="N22" s="45"/>
      <c r="O22" s="45"/>
    </row>
    <row r="23" spans="1:15">
      <c r="A23" s="36"/>
      <c r="B23" s="40"/>
      <c r="C23" s="41"/>
      <c r="D23" s="42"/>
      <c r="E23" s="42"/>
      <c r="F23" s="41"/>
      <c r="G23" s="41"/>
      <c r="H23" s="41"/>
      <c r="I23" s="37"/>
      <c r="J23" s="37"/>
      <c r="K23" s="37"/>
      <c r="L23" s="37"/>
      <c r="M23" s="37"/>
      <c r="N23" s="37"/>
      <c r="O23" s="37"/>
    </row>
    <row r="24" spans="1:15">
      <c r="A24" s="46"/>
      <c r="B24" s="47"/>
      <c r="C24" s="43"/>
      <c r="D24" s="44"/>
      <c r="E24" s="44"/>
      <c r="F24" s="43"/>
      <c r="G24" s="43"/>
      <c r="H24" s="43"/>
      <c r="I24" s="45"/>
      <c r="J24" s="45"/>
      <c r="K24" s="45"/>
      <c r="L24" s="45"/>
      <c r="M24" s="45"/>
      <c r="N24" s="45"/>
      <c r="O24" s="45"/>
    </row>
    <row r="25" spans="1:15">
      <c r="A25" s="29"/>
      <c r="B25" s="29"/>
      <c r="C25" s="30"/>
      <c r="D25" s="31"/>
      <c r="E25" s="31"/>
      <c r="F25" s="30"/>
      <c r="G25" s="30"/>
      <c r="H25" s="30"/>
      <c r="I25" s="28"/>
      <c r="J25" s="28"/>
      <c r="K25" s="28"/>
      <c r="L25" s="28"/>
      <c r="M25" s="28"/>
      <c r="N25" s="28"/>
      <c r="O25" s="28"/>
    </row>
    <row r="26" spans="1:15">
      <c r="A26" s="36"/>
      <c r="B26" s="40"/>
      <c r="C26" s="41"/>
      <c r="D26" s="42"/>
      <c r="E26" s="42"/>
      <c r="F26" s="41"/>
      <c r="G26" s="41"/>
      <c r="H26" s="41"/>
      <c r="I26" s="37"/>
      <c r="J26" s="37"/>
      <c r="K26" s="37"/>
      <c r="L26" s="37"/>
      <c r="M26" s="37"/>
      <c r="N26" s="37"/>
      <c r="O26" s="37"/>
    </row>
    <row r="27" spans="1:15">
      <c r="A27" s="46"/>
      <c r="B27" s="47"/>
      <c r="C27" s="43"/>
      <c r="D27" s="44"/>
      <c r="E27" s="44"/>
      <c r="F27" s="43"/>
      <c r="G27" s="43"/>
      <c r="H27" s="43"/>
      <c r="I27" s="45"/>
      <c r="J27" s="45"/>
      <c r="K27" s="45"/>
      <c r="L27" s="45"/>
      <c r="M27" s="45"/>
      <c r="N27" s="45"/>
      <c r="O27" s="45"/>
    </row>
    <row r="28" spans="1:15">
      <c r="A28" s="46"/>
      <c r="B28" s="47"/>
      <c r="C28" s="43"/>
      <c r="D28" s="44"/>
      <c r="E28" s="44"/>
      <c r="F28" s="43"/>
      <c r="G28" s="43"/>
      <c r="H28" s="43"/>
      <c r="I28" s="45"/>
      <c r="J28" s="45"/>
      <c r="K28" s="45"/>
      <c r="L28" s="45"/>
      <c r="M28" s="45"/>
      <c r="N28" s="45"/>
      <c r="O28" s="45"/>
    </row>
    <row r="29" spans="1:15">
      <c r="A29" s="36"/>
      <c r="B29" s="40"/>
      <c r="C29" s="41"/>
      <c r="D29" s="42"/>
      <c r="E29" s="42"/>
      <c r="F29" s="41"/>
      <c r="G29" s="41"/>
      <c r="H29" s="41"/>
      <c r="I29" s="37"/>
      <c r="J29" s="37"/>
      <c r="K29" s="37"/>
      <c r="L29" s="37"/>
      <c r="M29" s="37"/>
      <c r="N29" s="37"/>
      <c r="O29" s="37"/>
    </row>
    <row r="30" spans="1:15">
      <c r="A30" s="46"/>
      <c r="B30" s="47"/>
      <c r="C30" s="43"/>
      <c r="D30" s="44"/>
      <c r="E30" s="44"/>
      <c r="F30" s="43"/>
      <c r="G30" s="43"/>
      <c r="H30" s="43"/>
      <c r="I30" s="45"/>
      <c r="J30" s="45"/>
      <c r="K30" s="45"/>
      <c r="L30" s="45"/>
      <c r="M30" s="45"/>
      <c r="N30" s="45"/>
      <c r="O30" s="45"/>
    </row>
    <row r="31" spans="1:15">
      <c r="A31" s="36"/>
      <c r="B31" s="40"/>
      <c r="C31" s="41"/>
      <c r="D31" s="42"/>
      <c r="E31" s="42"/>
      <c r="F31" s="41"/>
      <c r="G31" s="41"/>
      <c r="H31" s="41"/>
      <c r="I31" s="37"/>
      <c r="J31" s="37"/>
      <c r="K31" s="37"/>
      <c r="L31" s="37"/>
      <c r="M31" s="37"/>
      <c r="N31" s="37"/>
      <c r="O31" s="37"/>
    </row>
    <row r="32" spans="1:15">
      <c r="A32" s="46"/>
      <c r="B32" s="47"/>
      <c r="C32" s="43"/>
      <c r="D32" s="44"/>
      <c r="E32" s="44"/>
      <c r="F32" s="43"/>
      <c r="G32" s="43"/>
      <c r="H32" s="43"/>
      <c r="I32" s="45"/>
      <c r="J32" s="45"/>
      <c r="K32" s="45"/>
      <c r="L32" s="45"/>
      <c r="M32" s="45"/>
      <c r="N32" s="45"/>
      <c r="O32" s="45"/>
    </row>
    <row r="33" spans="1:15">
      <c r="A33" s="36"/>
      <c r="B33" s="40"/>
      <c r="C33" s="41"/>
      <c r="D33" s="42"/>
      <c r="E33" s="42"/>
      <c r="F33" s="41"/>
      <c r="G33" s="41"/>
      <c r="H33" s="41"/>
      <c r="I33" s="37"/>
      <c r="J33" s="37"/>
      <c r="K33" s="37"/>
      <c r="L33" s="37"/>
      <c r="M33" s="37"/>
      <c r="N33" s="37"/>
      <c r="O33" s="37"/>
    </row>
    <row r="34" spans="1:15">
      <c r="A34" s="46"/>
      <c r="B34" s="47"/>
      <c r="C34" s="43"/>
      <c r="D34" s="44"/>
      <c r="E34" s="44"/>
      <c r="F34" s="43"/>
      <c r="G34" s="43"/>
      <c r="H34" s="43"/>
      <c r="I34" s="45"/>
      <c r="J34" s="45"/>
      <c r="K34" s="45"/>
      <c r="L34" s="45"/>
      <c r="M34" s="45"/>
      <c r="N34" s="45"/>
      <c r="O34" s="45"/>
    </row>
    <row r="35" spans="1:15">
      <c r="A35" s="46"/>
      <c r="B35" s="47"/>
      <c r="C35" s="43"/>
      <c r="D35" s="44"/>
      <c r="E35" s="44"/>
      <c r="F35" s="43"/>
      <c r="G35" s="43"/>
      <c r="H35" s="43"/>
      <c r="I35" s="45"/>
      <c r="J35" s="45"/>
      <c r="K35" s="45"/>
      <c r="L35" s="45"/>
      <c r="M35" s="45"/>
      <c r="N35" s="45"/>
      <c r="O35" s="45"/>
    </row>
    <row r="36" spans="1:15">
      <c r="A36" s="46"/>
      <c r="B36" s="47"/>
      <c r="C36" s="43"/>
      <c r="D36" s="44"/>
      <c r="E36" s="44"/>
      <c r="F36" s="43"/>
      <c r="G36" s="43"/>
      <c r="H36" s="43"/>
      <c r="I36" s="45"/>
      <c r="J36" s="45"/>
      <c r="K36" s="45"/>
      <c r="L36" s="45"/>
      <c r="M36" s="45"/>
      <c r="N36" s="45"/>
      <c r="O36" s="45"/>
    </row>
    <row r="37" spans="1:15">
      <c r="A37" s="46"/>
      <c r="B37" s="47"/>
      <c r="C37" s="43"/>
      <c r="D37" s="44"/>
      <c r="E37" s="44"/>
      <c r="F37" s="43"/>
      <c r="G37" s="43"/>
      <c r="H37" s="43"/>
      <c r="I37" s="45"/>
      <c r="J37" s="45"/>
      <c r="K37" s="45"/>
      <c r="L37" s="45"/>
      <c r="M37" s="45"/>
      <c r="N37" s="45"/>
      <c r="O37" s="45"/>
    </row>
    <row r="38" spans="1:15">
      <c r="A38" s="46"/>
      <c r="B38" s="47"/>
      <c r="C38" s="43"/>
      <c r="D38" s="44"/>
      <c r="E38" s="44"/>
      <c r="F38" s="43"/>
      <c r="G38" s="43"/>
      <c r="H38" s="43"/>
      <c r="I38" s="45"/>
      <c r="J38" s="45"/>
      <c r="K38" s="45"/>
      <c r="L38" s="45"/>
      <c r="M38" s="45"/>
      <c r="N38" s="45"/>
      <c r="O38" s="45"/>
    </row>
    <row r="39" spans="1:15">
      <c r="A39" s="36"/>
      <c r="B39" s="40"/>
      <c r="C39" s="41"/>
      <c r="D39" s="42"/>
      <c r="E39" s="42"/>
      <c r="F39" s="41"/>
      <c r="G39" s="41"/>
      <c r="H39" s="41"/>
      <c r="I39" s="37"/>
      <c r="J39" s="37"/>
      <c r="K39" s="37"/>
      <c r="L39" s="37"/>
      <c r="M39" s="37"/>
      <c r="N39" s="37"/>
      <c r="O39" s="37"/>
    </row>
    <row r="40" spans="1:15">
      <c r="A40" s="46"/>
      <c r="B40" s="47"/>
      <c r="C40" s="43"/>
      <c r="D40" s="44"/>
      <c r="E40" s="44"/>
      <c r="F40" s="43"/>
      <c r="G40" s="43"/>
      <c r="H40" s="43"/>
      <c r="I40" s="45"/>
      <c r="J40" s="45"/>
      <c r="K40" s="45"/>
      <c r="L40" s="45"/>
      <c r="M40" s="45"/>
      <c r="N40" s="45"/>
      <c r="O40" s="45"/>
    </row>
    <row r="41" spans="1:15">
      <c r="A41" s="36"/>
      <c r="B41" s="40"/>
      <c r="C41" s="41"/>
      <c r="D41" s="42"/>
      <c r="E41" s="42"/>
      <c r="F41" s="41"/>
      <c r="G41" s="41"/>
      <c r="H41" s="41"/>
      <c r="I41" s="37"/>
      <c r="J41" s="37"/>
      <c r="K41" s="37"/>
      <c r="L41" s="37"/>
      <c r="M41" s="37"/>
      <c r="N41" s="37"/>
      <c r="O41" s="37"/>
    </row>
    <row r="42" spans="1:15">
      <c r="A42" s="46"/>
      <c r="B42" s="47"/>
      <c r="C42" s="43"/>
      <c r="D42" s="44"/>
      <c r="E42" s="44"/>
      <c r="F42" s="43"/>
      <c r="G42" s="43"/>
      <c r="H42" s="43"/>
      <c r="I42" s="45"/>
      <c r="J42" s="45"/>
      <c r="K42" s="45"/>
      <c r="L42" s="45"/>
      <c r="M42" s="45"/>
      <c r="N42" s="45"/>
      <c r="O42" s="45"/>
    </row>
    <row r="43" spans="1:15">
      <c r="A43" s="36"/>
      <c r="B43" s="40"/>
      <c r="C43" s="41"/>
      <c r="D43" s="41"/>
      <c r="E43" s="42"/>
      <c r="F43" s="41"/>
      <c r="G43" s="41"/>
      <c r="H43" s="41"/>
      <c r="I43" s="37"/>
      <c r="J43" s="37"/>
      <c r="K43" s="37"/>
      <c r="L43" s="37"/>
      <c r="M43" s="37"/>
      <c r="N43" s="37"/>
      <c r="O43" s="37"/>
    </row>
    <row r="44" spans="1:15">
      <c r="A44" s="46"/>
      <c r="B44" s="47"/>
      <c r="C44" s="43"/>
      <c r="D44" s="43"/>
      <c r="E44" s="44"/>
      <c r="F44" s="43"/>
      <c r="G44" s="43"/>
      <c r="H44" s="43"/>
      <c r="I44" s="45"/>
      <c r="J44" s="45"/>
      <c r="K44" s="45"/>
      <c r="L44" s="45"/>
      <c r="M44" s="45"/>
      <c r="N44" s="45"/>
      <c r="O44" s="45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A. SAŽETAK</vt:lpstr>
      <vt:lpstr>A.1 PRIHODI EK</vt:lpstr>
      <vt:lpstr>A.1 RASHODI EK</vt:lpstr>
      <vt:lpstr>A.3 RASHODI FUNKC</vt:lpstr>
      <vt:lpstr>'A.1 PRIHODI EK'!Print_Titles</vt:lpstr>
      <vt:lpstr>'A.1 RASHODI EK'!Print_Titles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Klaudija</cp:lastModifiedBy>
  <cp:lastPrinted>2026-07-21T11:08:08Z</cp:lastPrinted>
  <dcterms:created xsi:type="dcterms:W3CDTF">2024-02-22T20:30:43Z</dcterms:created>
  <dcterms:modified xsi:type="dcterms:W3CDTF">2026-07-24T06:27:33Z</dcterms:modified>
</cp:coreProperties>
</file>